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4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7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8340" tabRatio="834" activeTab="4"/>
  </bookViews>
  <sheets>
    <sheet name="c-zeta_ls_curve_USE" sheetId="24" r:id="rId1"/>
    <sheet name="c-zeta_9-17-18_less_ls_USE" sheetId="25" r:id="rId2"/>
    <sheet name="c-zeta_9-17-18_USE" sheetId="22" r:id="rId3"/>
    <sheet name="c-zeta_new_2151" sheetId="26" r:id="rId4"/>
    <sheet name="c-zeta_new_3253" sheetId="28" r:id="rId5"/>
    <sheet name="compare_targets" sheetId="29" r:id="rId6"/>
  </sheets>
  <definedNames>
    <definedName name="_xlnm.Print_Area" localSheetId="1">'c-zeta_9-17-18_less_ls_USE'!$B$385:$Q$436</definedName>
    <definedName name="_xlnm.Print_Area" localSheetId="2">'c-zeta_9-17-18_USE'!$A$387:$P$437</definedName>
    <definedName name="_xlnm.Print_Area" localSheetId="3">'c-zeta_new_2151'!$K$91:$K$127</definedName>
    <definedName name="_xlnm.Print_Area" localSheetId="4">'c-zeta_new_3253'!$E$400:$P$445</definedName>
  </definedNames>
  <calcPr calcId="145621"/>
</workbook>
</file>

<file path=xl/calcChain.xml><?xml version="1.0" encoding="utf-8"?>
<calcChain xmlns="http://schemas.openxmlformats.org/spreadsheetml/2006/main">
  <c r="E432" i="26" l="1"/>
  <c r="E417" i="26"/>
  <c r="E403" i="26"/>
  <c r="E402" i="26"/>
  <c r="F433" i="26"/>
  <c r="F418" i="26"/>
  <c r="F403" i="26"/>
  <c r="H402" i="26"/>
  <c r="H403" i="26"/>
  <c r="H417" i="26"/>
  <c r="H418" i="26"/>
  <c r="H432" i="26"/>
  <c r="H433" i="26"/>
  <c r="K93" i="26"/>
  <c r="K114" i="28"/>
  <c r="K341" i="28" s="1"/>
  <c r="K366" i="28" s="1"/>
  <c r="K115" i="28"/>
  <c r="K116" i="28"/>
  <c r="K117" i="28"/>
  <c r="K118" i="28"/>
  <c r="K119" i="28"/>
  <c r="K120" i="28"/>
  <c r="K121" i="28"/>
  <c r="K122" i="28"/>
  <c r="K123" i="28"/>
  <c r="K124" i="28"/>
  <c r="K144" i="28" s="1"/>
  <c r="K125" i="28"/>
  <c r="K126" i="28"/>
  <c r="K127" i="28"/>
  <c r="K113" i="28"/>
  <c r="K94" i="28"/>
  <c r="K95" i="28"/>
  <c r="K96" i="28"/>
  <c r="J96" i="28" s="1"/>
  <c r="K97" i="28"/>
  <c r="K98" i="28"/>
  <c r="K280" i="28" s="1"/>
  <c r="K305" i="28" s="1"/>
  <c r="K99" i="28"/>
  <c r="J99" i="28" s="1"/>
  <c r="K100" i="28"/>
  <c r="K101" i="28"/>
  <c r="J101" i="28" s="1"/>
  <c r="K102" i="28"/>
  <c r="J102" i="28" s="1"/>
  <c r="K103" i="28"/>
  <c r="J103" i="28" s="1"/>
  <c r="K104" i="28"/>
  <c r="K105" i="28"/>
  <c r="L105" i="28" s="1"/>
  <c r="K106" i="28"/>
  <c r="L106" i="28" s="1"/>
  <c r="K107" i="28"/>
  <c r="K93" i="28"/>
  <c r="O433" i="28"/>
  <c r="N433" i="28"/>
  <c r="M433" i="28"/>
  <c r="L433" i="28"/>
  <c r="K433" i="28"/>
  <c r="J433" i="28"/>
  <c r="I433" i="28"/>
  <c r="G433" i="28"/>
  <c r="O432" i="28"/>
  <c r="N432" i="28"/>
  <c r="M432" i="28"/>
  <c r="L432" i="28"/>
  <c r="J432" i="28"/>
  <c r="I432" i="28"/>
  <c r="F432" i="28"/>
  <c r="O418" i="28"/>
  <c r="N418" i="28"/>
  <c r="M418" i="28"/>
  <c r="L418" i="28"/>
  <c r="K418" i="28"/>
  <c r="J418" i="28"/>
  <c r="I418" i="28"/>
  <c r="G418" i="28"/>
  <c r="O417" i="28"/>
  <c r="N417" i="28"/>
  <c r="M417" i="28"/>
  <c r="L417" i="28"/>
  <c r="J417" i="28"/>
  <c r="I417" i="28"/>
  <c r="F417" i="28"/>
  <c r="O403" i="28"/>
  <c r="N403" i="28"/>
  <c r="M403" i="28"/>
  <c r="L403" i="28"/>
  <c r="K403" i="28"/>
  <c r="J403" i="28"/>
  <c r="I403" i="28"/>
  <c r="G403" i="28"/>
  <c r="F403" i="28"/>
  <c r="O402" i="28"/>
  <c r="N402" i="28"/>
  <c r="M402" i="28"/>
  <c r="L402" i="28"/>
  <c r="K402" i="28"/>
  <c r="J402" i="28"/>
  <c r="I402" i="28"/>
  <c r="F402" i="28"/>
  <c r="I383" i="28"/>
  <c r="I318" i="28"/>
  <c r="I238" i="28"/>
  <c r="L160" i="28"/>
  <c r="M160" i="28" s="1"/>
  <c r="N160" i="28" s="1"/>
  <c r="O160" i="28" s="1"/>
  <c r="P160" i="28" s="1"/>
  <c r="Q160" i="28" s="1"/>
  <c r="R160" i="28" s="1"/>
  <c r="S160" i="28" s="1"/>
  <c r="T160" i="28" s="1"/>
  <c r="U160" i="28" s="1"/>
  <c r="J160" i="28"/>
  <c r="I160" i="28" s="1"/>
  <c r="H160" i="28" s="1"/>
  <c r="G160" i="28" s="1"/>
  <c r="F160" i="28" s="1"/>
  <c r="E160" i="28" s="1"/>
  <c r="D160" i="28" s="1"/>
  <c r="L156" i="28"/>
  <c r="M156" i="28" s="1"/>
  <c r="N156" i="28" s="1"/>
  <c r="O156" i="28" s="1"/>
  <c r="P156" i="28" s="1"/>
  <c r="Q156" i="28" s="1"/>
  <c r="R156" i="28" s="1"/>
  <c r="S156" i="28" s="1"/>
  <c r="T156" i="28" s="1"/>
  <c r="U156" i="28" s="1"/>
  <c r="J156" i="28"/>
  <c r="I156" i="28" s="1"/>
  <c r="H156" i="28" s="1"/>
  <c r="G156" i="28" s="1"/>
  <c r="F156" i="28" s="1"/>
  <c r="E156" i="28" s="1"/>
  <c r="D156" i="28" s="1"/>
  <c r="C156" i="28" s="1"/>
  <c r="Q385" i="28"/>
  <c r="Q383" i="28"/>
  <c r="K176" i="28"/>
  <c r="J104" i="28"/>
  <c r="J100" i="28"/>
  <c r="L70" i="28"/>
  <c r="H70" i="28"/>
  <c r="N70" i="28" s="1"/>
  <c r="L69" i="28"/>
  <c r="H69" i="28"/>
  <c r="N69" i="28" s="1"/>
  <c r="L68" i="28"/>
  <c r="H68" i="28"/>
  <c r="N68" i="28" s="1"/>
  <c r="L67" i="28"/>
  <c r="H67" i="28"/>
  <c r="N67" i="28" s="1"/>
  <c r="L66" i="28"/>
  <c r="H66" i="28"/>
  <c r="N66" i="28" s="1"/>
  <c r="L65" i="28"/>
  <c r="H65" i="28"/>
  <c r="N65" i="28" s="1"/>
  <c r="L64" i="28"/>
  <c r="H64" i="28"/>
  <c r="N64" i="28" s="1"/>
  <c r="L63" i="28"/>
  <c r="H63" i="28"/>
  <c r="N63" i="28" s="1"/>
  <c r="L62" i="28"/>
  <c r="H62" i="28"/>
  <c r="N62" i="28" s="1"/>
  <c r="L61" i="28"/>
  <c r="H61" i="28"/>
  <c r="N61" i="28" s="1"/>
  <c r="L60" i="28"/>
  <c r="H60" i="28"/>
  <c r="N60" i="28" s="1"/>
  <c r="L59" i="28"/>
  <c r="H59" i="28"/>
  <c r="N59" i="28" s="1"/>
  <c r="L58" i="28"/>
  <c r="H58" i="28"/>
  <c r="N58" i="28" s="1"/>
  <c r="L57" i="28"/>
  <c r="H57" i="28"/>
  <c r="N57" i="28" s="1"/>
  <c r="L56" i="28"/>
  <c r="H56" i="28"/>
  <c r="N56" i="28" s="1"/>
  <c r="L50" i="28"/>
  <c r="H50" i="28"/>
  <c r="N50" i="28" s="1"/>
  <c r="L49" i="28"/>
  <c r="H49" i="28"/>
  <c r="N49" i="28" s="1"/>
  <c r="L48" i="28"/>
  <c r="H48" i="28"/>
  <c r="N48" i="28" s="1"/>
  <c r="L47" i="28"/>
  <c r="H47" i="28"/>
  <c r="N47" i="28" s="1"/>
  <c r="L46" i="28"/>
  <c r="H46" i="28"/>
  <c r="N46" i="28" s="1"/>
  <c r="L45" i="28"/>
  <c r="H45" i="28"/>
  <c r="N45" i="28" s="1"/>
  <c r="L44" i="28"/>
  <c r="H44" i="28"/>
  <c r="N44" i="28" s="1"/>
  <c r="L43" i="28"/>
  <c r="H43" i="28"/>
  <c r="N43" i="28" s="1"/>
  <c r="L42" i="28"/>
  <c r="H42" i="28"/>
  <c r="N42" i="28" s="1"/>
  <c r="L41" i="28"/>
  <c r="H41" i="28"/>
  <c r="N41" i="28" s="1"/>
  <c r="L40" i="28"/>
  <c r="H40" i="28"/>
  <c r="N40" i="28" s="1"/>
  <c r="L39" i="28"/>
  <c r="H39" i="28"/>
  <c r="N39" i="28" s="1"/>
  <c r="L38" i="28"/>
  <c r="H38" i="28"/>
  <c r="N38" i="28" s="1"/>
  <c r="L37" i="28"/>
  <c r="H37" i="28"/>
  <c r="N37" i="28" s="1"/>
  <c r="L36" i="28"/>
  <c r="H36" i="28"/>
  <c r="N36" i="28" s="1"/>
  <c r="K113" i="26"/>
  <c r="L70" i="26"/>
  <c r="H70" i="26"/>
  <c r="N70" i="26" s="1"/>
  <c r="L69" i="26"/>
  <c r="H69" i="26"/>
  <c r="N69" i="26" s="1"/>
  <c r="L68" i="26"/>
  <c r="H68" i="26"/>
  <c r="N68" i="26" s="1"/>
  <c r="L67" i="26"/>
  <c r="H67" i="26"/>
  <c r="N67" i="26" s="1"/>
  <c r="L66" i="26"/>
  <c r="H66" i="26"/>
  <c r="N66" i="26" s="1"/>
  <c r="L65" i="26"/>
  <c r="H65" i="26"/>
  <c r="N65" i="26" s="1"/>
  <c r="L64" i="26"/>
  <c r="H64" i="26"/>
  <c r="N64" i="26" s="1"/>
  <c r="L63" i="26"/>
  <c r="H63" i="26"/>
  <c r="N63" i="26" s="1"/>
  <c r="L62" i="26"/>
  <c r="H62" i="26"/>
  <c r="N62" i="26" s="1"/>
  <c r="L61" i="26"/>
  <c r="H61" i="26"/>
  <c r="N61" i="26" s="1"/>
  <c r="L60" i="26"/>
  <c r="H60" i="26"/>
  <c r="N60" i="26" s="1"/>
  <c r="L59" i="26"/>
  <c r="H59" i="26"/>
  <c r="N59" i="26" s="1"/>
  <c r="L58" i="26"/>
  <c r="H58" i="26"/>
  <c r="N58" i="26" s="1"/>
  <c r="L57" i="26"/>
  <c r="H57" i="26"/>
  <c r="N57" i="26" s="1"/>
  <c r="L56" i="26"/>
  <c r="H56" i="26"/>
  <c r="N56" i="26" s="1"/>
  <c r="N43" i="26"/>
  <c r="M39" i="26"/>
  <c r="H37" i="26"/>
  <c r="M37" i="26" s="1"/>
  <c r="H38" i="26"/>
  <c r="M38" i="26" s="1"/>
  <c r="H39" i="26"/>
  <c r="N39" i="26" s="1"/>
  <c r="H40" i="26"/>
  <c r="N40" i="26" s="1"/>
  <c r="H41" i="26"/>
  <c r="M41" i="26" s="1"/>
  <c r="H42" i="26"/>
  <c r="M42" i="26" s="1"/>
  <c r="H43" i="26"/>
  <c r="M43" i="26" s="1"/>
  <c r="H44" i="26"/>
  <c r="N44" i="26" s="1"/>
  <c r="H45" i="26"/>
  <c r="M45" i="26" s="1"/>
  <c r="H46" i="26"/>
  <c r="M46" i="26" s="1"/>
  <c r="H47" i="26"/>
  <c r="N47" i="26" s="1"/>
  <c r="H48" i="26"/>
  <c r="N48" i="26" s="1"/>
  <c r="H49" i="26"/>
  <c r="M49" i="26" s="1"/>
  <c r="H50" i="26"/>
  <c r="M50" i="26" s="1"/>
  <c r="H36" i="26"/>
  <c r="N36" i="26" s="1"/>
  <c r="L37" i="26"/>
  <c r="L38" i="26"/>
  <c r="L39" i="26"/>
  <c r="L40" i="26"/>
  <c r="L41" i="26"/>
  <c r="L42" i="26"/>
  <c r="L43" i="26"/>
  <c r="L44" i="26"/>
  <c r="L45" i="26"/>
  <c r="L46" i="26"/>
  <c r="L47" i="26"/>
  <c r="L48" i="26"/>
  <c r="L49" i="26"/>
  <c r="L50" i="26"/>
  <c r="L36" i="26"/>
  <c r="M36" i="26" l="1"/>
  <c r="M44" i="26"/>
  <c r="M47" i="26"/>
  <c r="J281" i="28"/>
  <c r="J306" i="28" s="1"/>
  <c r="J425" i="28" s="1"/>
  <c r="I99" i="28"/>
  <c r="J285" i="28"/>
  <c r="J310" i="28" s="1"/>
  <c r="J429" i="28" s="1"/>
  <c r="I103" i="28"/>
  <c r="J278" i="28"/>
  <c r="J303" i="28" s="1"/>
  <c r="J422" i="28" s="1"/>
  <c r="I96" i="28"/>
  <c r="J282" i="28"/>
  <c r="J307" i="28" s="1"/>
  <c r="J426" i="28" s="1"/>
  <c r="I100" i="28"/>
  <c r="J286" i="28"/>
  <c r="J311" i="28" s="1"/>
  <c r="J430" i="28" s="1"/>
  <c r="J137" i="28"/>
  <c r="J136" i="28"/>
  <c r="K135" i="28"/>
  <c r="I104" i="28"/>
  <c r="J283" i="28"/>
  <c r="J308" i="28" s="1"/>
  <c r="J427" i="28" s="1"/>
  <c r="I101" i="28"/>
  <c r="M105" i="28"/>
  <c r="J284" i="28"/>
  <c r="J309" i="28" s="1"/>
  <c r="J428" i="28" s="1"/>
  <c r="I102" i="28"/>
  <c r="M106" i="28"/>
  <c r="Q318" i="28"/>
  <c r="K275" i="28"/>
  <c r="K300" i="28" s="1"/>
  <c r="Q319" i="28"/>
  <c r="K276" i="28"/>
  <c r="K301" i="28" s="1"/>
  <c r="Q320" i="28"/>
  <c r="K277" i="28"/>
  <c r="K302" i="28" s="1"/>
  <c r="Q322" i="28"/>
  <c r="K279" i="28"/>
  <c r="K304" i="28" s="1"/>
  <c r="M36" i="28"/>
  <c r="M37" i="28"/>
  <c r="M38" i="28"/>
  <c r="M39" i="28"/>
  <c r="M40" i="28"/>
  <c r="M41" i="28"/>
  <c r="M42" i="28"/>
  <c r="M43" i="28"/>
  <c r="M44" i="28"/>
  <c r="M45" i="28"/>
  <c r="M46" i="28"/>
  <c r="M47" i="28"/>
  <c r="M48" i="28"/>
  <c r="M49" i="28"/>
  <c r="M50" i="28"/>
  <c r="M56" i="28"/>
  <c r="M57" i="28"/>
  <c r="M58" i="28"/>
  <c r="M59" i="28"/>
  <c r="M60" i="28"/>
  <c r="M61" i="28"/>
  <c r="M62" i="28"/>
  <c r="M63" i="28"/>
  <c r="M64" i="28"/>
  <c r="M65" i="28"/>
  <c r="M66" i="28"/>
  <c r="M67" i="28"/>
  <c r="M68" i="28"/>
  <c r="M69" i="28"/>
  <c r="M70" i="28"/>
  <c r="K343" i="28"/>
  <c r="K368" i="28" s="1"/>
  <c r="Q386" i="28"/>
  <c r="J116" i="28"/>
  <c r="Q387" i="28"/>
  <c r="K344" i="28"/>
  <c r="K369" i="28" s="1"/>
  <c r="L117" i="28"/>
  <c r="J117" i="28"/>
  <c r="Q389" i="28"/>
  <c r="K346" i="28"/>
  <c r="K371" i="28" s="1"/>
  <c r="L119" i="28"/>
  <c r="J119" i="28"/>
  <c r="Q391" i="28"/>
  <c r="K348" i="28"/>
  <c r="K373" i="28" s="1"/>
  <c r="L121" i="28"/>
  <c r="J121" i="28"/>
  <c r="Q393" i="28"/>
  <c r="K350" i="28"/>
  <c r="K375" i="28" s="1"/>
  <c r="L123" i="28"/>
  <c r="J123" i="28"/>
  <c r="L125" i="28"/>
  <c r="M125" i="28" s="1"/>
  <c r="N125" i="28" s="1"/>
  <c r="O125" i="28" s="1"/>
  <c r="P125" i="28" s="1"/>
  <c r="Q125" i="28" s="1"/>
  <c r="R125" i="28" s="1"/>
  <c r="S125" i="28" s="1"/>
  <c r="T125" i="28" s="1"/>
  <c r="U125" i="28" s="1"/>
  <c r="V125" i="28" s="1"/>
  <c r="J125" i="28"/>
  <c r="I125" i="28" s="1"/>
  <c r="H125" i="28" s="1"/>
  <c r="G125" i="28" s="1"/>
  <c r="F125" i="28" s="1"/>
  <c r="E125" i="28" s="1"/>
  <c r="D125" i="28" s="1"/>
  <c r="C125" i="28" s="1"/>
  <c r="L127" i="28"/>
  <c r="M127" i="28" s="1"/>
  <c r="N127" i="28" s="1"/>
  <c r="O127" i="28" s="1"/>
  <c r="P127" i="28" s="1"/>
  <c r="Q127" i="28" s="1"/>
  <c r="R127" i="28" s="1"/>
  <c r="S127" i="28" s="1"/>
  <c r="T127" i="28" s="1"/>
  <c r="U127" i="28" s="1"/>
  <c r="V127" i="28" s="1"/>
  <c r="J127" i="28"/>
  <c r="I127" i="28" s="1"/>
  <c r="H127" i="28" s="1"/>
  <c r="G127" i="28" s="1"/>
  <c r="F127" i="28" s="1"/>
  <c r="E127" i="28" s="1"/>
  <c r="D127" i="28" s="1"/>
  <c r="C127" i="28" s="1"/>
  <c r="K136" i="28"/>
  <c r="K163" i="28"/>
  <c r="K165" i="28"/>
  <c r="K167" i="28"/>
  <c r="K169" i="28"/>
  <c r="K171" i="28"/>
  <c r="K173" i="28"/>
  <c r="K175" i="28"/>
  <c r="J93" i="28"/>
  <c r="J94" i="28"/>
  <c r="J95" i="28"/>
  <c r="J97" i="28"/>
  <c r="J98" i="28"/>
  <c r="J105" i="28"/>
  <c r="J106" i="28"/>
  <c r="J107" i="28"/>
  <c r="J113" i="28"/>
  <c r="J114" i="28"/>
  <c r="J115" i="28"/>
  <c r="L116" i="28"/>
  <c r="Q323" i="28"/>
  <c r="Q384" i="28"/>
  <c r="Q321" i="28"/>
  <c r="K278" i="28"/>
  <c r="K303" i="28" s="1"/>
  <c r="K424" i="28"/>
  <c r="G323" i="28"/>
  <c r="J323" i="28" s="1"/>
  <c r="O323" i="28" s="1"/>
  <c r="Q324" i="28"/>
  <c r="K281" i="28"/>
  <c r="K306" i="28" s="1"/>
  <c r="Q325" i="28"/>
  <c r="K282" i="28"/>
  <c r="K307" i="28" s="1"/>
  <c r="Q326" i="28"/>
  <c r="K283" i="28"/>
  <c r="K308" i="28" s="1"/>
  <c r="Q327" i="28"/>
  <c r="K284" i="28"/>
  <c r="K309" i="28" s="1"/>
  <c r="Q328" i="28"/>
  <c r="K285" i="28"/>
  <c r="K310" i="28" s="1"/>
  <c r="Q329" i="28"/>
  <c r="K286" i="28"/>
  <c r="K311" i="28" s="1"/>
  <c r="K435" i="28"/>
  <c r="G384" i="28"/>
  <c r="J384" i="28" s="1"/>
  <c r="O384" i="28" s="1"/>
  <c r="K345" i="28"/>
  <c r="K370" i="28" s="1"/>
  <c r="Q388" i="28"/>
  <c r="L118" i="28"/>
  <c r="J118" i="28"/>
  <c r="K347" i="28"/>
  <c r="K372" i="28" s="1"/>
  <c r="Q390" i="28"/>
  <c r="L120" i="28"/>
  <c r="J120" i="28"/>
  <c r="J169" i="28" s="1"/>
  <c r="J202" i="28" s="1"/>
  <c r="J227" i="28" s="1"/>
  <c r="J411" i="28" s="1"/>
  <c r="K349" i="28"/>
  <c r="K374" i="28" s="1"/>
  <c r="Q392" i="28"/>
  <c r="L122" i="28"/>
  <c r="J122" i="28"/>
  <c r="J171" i="28" s="1"/>
  <c r="J204" i="28" s="1"/>
  <c r="J229" i="28" s="1"/>
  <c r="J413" i="28" s="1"/>
  <c r="K351" i="28"/>
  <c r="K376" i="28" s="1"/>
  <c r="Q394" i="28"/>
  <c r="L124" i="28"/>
  <c r="L143" i="28" s="1"/>
  <c r="J124" i="28"/>
  <c r="L126" i="28"/>
  <c r="M126" i="28" s="1"/>
  <c r="N126" i="28" s="1"/>
  <c r="O126" i="28" s="1"/>
  <c r="P126" i="28" s="1"/>
  <c r="Q126" i="28" s="1"/>
  <c r="R126" i="28" s="1"/>
  <c r="S126" i="28" s="1"/>
  <c r="T126" i="28" s="1"/>
  <c r="U126" i="28" s="1"/>
  <c r="V126" i="28" s="1"/>
  <c r="J126" i="28"/>
  <c r="I126" i="28" s="1"/>
  <c r="H126" i="28" s="1"/>
  <c r="G126" i="28" s="1"/>
  <c r="F126" i="28" s="1"/>
  <c r="E126" i="28" s="1"/>
  <c r="D126" i="28" s="1"/>
  <c r="C126" i="28" s="1"/>
  <c r="K145" i="28"/>
  <c r="K162" i="28"/>
  <c r="K164" i="28"/>
  <c r="K166" i="28"/>
  <c r="K168" i="28"/>
  <c r="K170" i="28"/>
  <c r="K172" i="28"/>
  <c r="K174" i="28"/>
  <c r="K340" i="28"/>
  <c r="K365" i="28" s="1"/>
  <c r="L93" i="28"/>
  <c r="L94" i="28"/>
  <c r="L95" i="28"/>
  <c r="L96" i="28"/>
  <c r="L97" i="28"/>
  <c r="L98" i="28"/>
  <c r="L99" i="28"/>
  <c r="L100" i="28"/>
  <c r="L101" i="28"/>
  <c r="L102" i="28"/>
  <c r="L103" i="28"/>
  <c r="L104" i="28"/>
  <c r="K137" i="28" s="1"/>
  <c r="L107" i="28"/>
  <c r="L113" i="28"/>
  <c r="L114" i="28"/>
  <c r="L115" i="28"/>
  <c r="K342" i="28"/>
  <c r="K367" i="28" s="1"/>
  <c r="N50" i="26"/>
  <c r="N42" i="26"/>
  <c r="M48" i="26"/>
  <c r="M40" i="26"/>
  <c r="N46" i="26"/>
  <c r="N38" i="26"/>
  <c r="N49" i="26"/>
  <c r="N45" i="26"/>
  <c r="N41" i="26"/>
  <c r="N37" i="26"/>
  <c r="M56" i="26"/>
  <c r="M57" i="26"/>
  <c r="M58" i="26"/>
  <c r="M59" i="26"/>
  <c r="M60" i="26"/>
  <c r="M61" i="26"/>
  <c r="M62" i="26"/>
  <c r="M63" i="26"/>
  <c r="M64" i="26"/>
  <c r="M65" i="26"/>
  <c r="M66" i="26"/>
  <c r="M67" i="26"/>
  <c r="M68" i="26"/>
  <c r="M69" i="26"/>
  <c r="M70" i="26"/>
  <c r="K340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275" i="26"/>
  <c r="K300" i="26" s="1"/>
  <c r="K80" i="22"/>
  <c r="Y35" i="25"/>
  <c r="X35" i="25"/>
  <c r="AA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35" i="25"/>
  <c r="Y36" i="25"/>
  <c r="Y37" i="25"/>
  <c r="Y38" i="25"/>
  <c r="Y39" i="25"/>
  <c r="Y40" i="25"/>
  <c r="Y41" i="25"/>
  <c r="Y42" i="25"/>
  <c r="Y43" i="25"/>
  <c r="Y44" i="25"/>
  <c r="Y45" i="25"/>
  <c r="AA45" i="25" s="1"/>
  <c r="Y46" i="25"/>
  <c r="Y47" i="25"/>
  <c r="Y48" i="25"/>
  <c r="Y49" i="25"/>
  <c r="X36" i="25"/>
  <c r="X37" i="25"/>
  <c r="X38" i="25"/>
  <c r="X39" i="25"/>
  <c r="X40" i="25"/>
  <c r="X41" i="25"/>
  <c r="X42" i="25"/>
  <c r="X43" i="25"/>
  <c r="X44" i="25"/>
  <c r="X45" i="25"/>
  <c r="X46" i="25"/>
  <c r="X47" i="25"/>
  <c r="X48" i="25"/>
  <c r="X49" i="25"/>
  <c r="AA49" i="25"/>
  <c r="AA48" i="25"/>
  <c r="AA44" i="25"/>
  <c r="AA41" i="25"/>
  <c r="AA40" i="25"/>
  <c r="AA37" i="25"/>
  <c r="AA36" i="25"/>
  <c r="N433" i="26"/>
  <c r="M433" i="26"/>
  <c r="L433" i="26"/>
  <c r="K433" i="26"/>
  <c r="J433" i="26"/>
  <c r="I433" i="26"/>
  <c r="N432" i="26"/>
  <c r="M432" i="26"/>
  <c r="L432" i="26"/>
  <c r="K432" i="26"/>
  <c r="J432" i="26"/>
  <c r="I432" i="26"/>
  <c r="N418" i="26"/>
  <c r="M418" i="26"/>
  <c r="L418" i="26"/>
  <c r="K418" i="26"/>
  <c r="J418" i="26"/>
  <c r="I418" i="26"/>
  <c r="N417" i="26"/>
  <c r="M417" i="26"/>
  <c r="L417" i="26"/>
  <c r="K417" i="26"/>
  <c r="J417" i="26"/>
  <c r="I417" i="26"/>
  <c r="N403" i="26"/>
  <c r="M403" i="26"/>
  <c r="L403" i="26"/>
  <c r="K403" i="26"/>
  <c r="J403" i="26"/>
  <c r="I403" i="26"/>
  <c r="N402" i="26"/>
  <c r="M402" i="26"/>
  <c r="L402" i="26"/>
  <c r="K402" i="26"/>
  <c r="J402" i="26"/>
  <c r="I402" i="26"/>
  <c r="I383" i="26"/>
  <c r="I318" i="26"/>
  <c r="I238" i="26"/>
  <c r="L160" i="26"/>
  <c r="M160" i="26" s="1"/>
  <c r="N160" i="26" s="1"/>
  <c r="O160" i="26" s="1"/>
  <c r="P160" i="26" s="1"/>
  <c r="Q160" i="26" s="1"/>
  <c r="R160" i="26" s="1"/>
  <c r="S160" i="26" s="1"/>
  <c r="T160" i="26" s="1"/>
  <c r="U160" i="26" s="1"/>
  <c r="J160" i="26"/>
  <c r="I160" i="26" s="1"/>
  <c r="H160" i="26" s="1"/>
  <c r="G160" i="26" s="1"/>
  <c r="F160" i="26" s="1"/>
  <c r="E160" i="26" s="1"/>
  <c r="D160" i="26" s="1"/>
  <c r="L156" i="26"/>
  <c r="M156" i="26" s="1"/>
  <c r="N156" i="26" s="1"/>
  <c r="O156" i="26" s="1"/>
  <c r="P156" i="26" s="1"/>
  <c r="Q156" i="26" s="1"/>
  <c r="R156" i="26" s="1"/>
  <c r="S156" i="26" s="1"/>
  <c r="T156" i="26" s="1"/>
  <c r="U156" i="26" s="1"/>
  <c r="J156" i="26"/>
  <c r="I156" i="26" s="1"/>
  <c r="H156" i="26" s="1"/>
  <c r="G156" i="26" s="1"/>
  <c r="F156" i="26" s="1"/>
  <c r="E156" i="26" s="1"/>
  <c r="D156" i="26" s="1"/>
  <c r="C156" i="26" s="1"/>
  <c r="R323" i="28" l="1"/>
  <c r="L175" i="28"/>
  <c r="L341" i="28"/>
  <c r="L366" i="28" s="1"/>
  <c r="L435" i="28" s="1"/>
  <c r="M114" i="28"/>
  <c r="L281" i="28"/>
  <c r="L306" i="28" s="1"/>
  <c r="L425" i="28" s="1"/>
  <c r="L168" i="28"/>
  <c r="L201" i="28" s="1"/>
  <c r="L226" i="28" s="1"/>
  <c r="M99" i="28"/>
  <c r="L277" i="28"/>
  <c r="L302" i="28" s="1"/>
  <c r="L421" i="28" s="1"/>
  <c r="L164" i="28"/>
  <c r="L197" i="28" s="1"/>
  <c r="L222" i="28" s="1"/>
  <c r="M95" i="28"/>
  <c r="K201" i="28"/>
  <c r="K226" i="28" s="1"/>
  <c r="Q244" i="28"/>
  <c r="J351" i="28"/>
  <c r="J376" i="28" s="1"/>
  <c r="J445" i="28" s="1"/>
  <c r="J145" i="28"/>
  <c r="J144" i="28"/>
  <c r="K143" i="28"/>
  <c r="K146" i="28" s="1"/>
  <c r="I124" i="28"/>
  <c r="I173" i="28" s="1"/>
  <c r="K443" i="28"/>
  <c r="G392" i="28"/>
  <c r="J392" i="28" s="1"/>
  <c r="O392" i="28" s="1"/>
  <c r="K441" i="28"/>
  <c r="G390" i="28"/>
  <c r="J390" i="28" s="1"/>
  <c r="O390" i="28" s="1"/>
  <c r="R390" i="28" s="1"/>
  <c r="K439" i="28"/>
  <c r="G388" i="28"/>
  <c r="J388" i="28" s="1"/>
  <c r="O388" i="28" s="1"/>
  <c r="J340" i="28"/>
  <c r="J365" i="28" s="1"/>
  <c r="J434" i="28" s="1"/>
  <c r="I113" i="28"/>
  <c r="J280" i="28"/>
  <c r="J305" i="28" s="1"/>
  <c r="J424" i="28" s="1"/>
  <c r="J167" i="28"/>
  <c r="J200" i="28" s="1"/>
  <c r="J225" i="28" s="1"/>
  <c r="J409" i="28" s="1"/>
  <c r="I98" i="28"/>
  <c r="J275" i="28"/>
  <c r="J300" i="28" s="1"/>
  <c r="J419" i="28" s="1"/>
  <c r="J162" i="28"/>
  <c r="J195" i="28" s="1"/>
  <c r="J220" i="28" s="1"/>
  <c r="I93" i="28"/>
  <c r="K204" i="28"/>
  <c r="K229" i="28" s="1"/>
  <c r="Q247" i="28"/>
  <c r="K196" i="28"/>
  <c r="K221" i="28" s="1"/>
  <c r="Q239" i="28"/>
  <c r="K444" i="28"/>
  <c r="G393" i="28"/>
  <c r="J393" i="28" s="1"/>
  <c r="O393" i="28" s="1"/>
  <c r="K442" i="28"/>
  <c r="G391" i="28"/>
  <c r="J391" i="28" s="1"/>
  <c r="O391" i="28" s="1"/>
  <c r="R391" i="28" s="1"/>
  <c r="K440" i="28"/>
  <c r="G389" i="28"/>
  <c r="J389" i="28" s="1"/>
  <c r="O389" i="28" s="1"/>
  <c r="R389" i="28" s="1"/>
  <c r="K438" i="28"/>
  <c r="G387" i="28"/>
  <c r="J387" i="28" s="1"/>
  <c r="O387" i="28" s="1"/>
  <c r="R387" i="28" s="1"/>
  <c r="K437" i="28"/>
  <c r="G386" i="28"/>
  <c r="J386" i="28" s="1"/>
  <c r="O386" i="28" s="1"/>
  <c r="R386" i="28" s="1"/>
  <c r="M174" i="28"/>
  <c r="N105" i="28"/>
  <c r="K436" i="28"/>
  <c r="G385" i="28"/>
  <c r="J385" i="28" s="1"/>
  <c r="O385" i="28" s="1"/>
  <c r="R385" i="28" s="1"/>
  <c r="L340" i="28"/>
  <c r="L365" i="28" s="1"/>
  <c r="L434" i="28" s="1"/>
  <c r="M113" i="28"/>
  <c r="L284" i="28"/>
  <c r="L309" i="28" s="1"/>
  <c r="L428" i="28" s="1"/>
  <c r="L171" i="28"/>
  <c r="L204" i="28" s="1"/>
  <c r="L229" i="28" s="1"/>
  <c r="M102" i="28"/>
  <c r="L280" i="28"/>
  <c r="L305" i="28" s="1"/>
  <c r="L424" i="28" s="1"/>
  <c r="L167" i="28"/>
  <c r="L200" i="28" s="1"/>
  <c r="L225" i="28" s="1"/>
  <c r="M98" i="28"/>
  <c r="L276" i="28"/>
  <c r="L301" i="28" s="1"/>
  <c r="L420" i="28" s="1"/>
  <c r="L163" i="28"/>
  <c r="L196" i="28" s="1"/>
  <c r="L221" i="28" s="1"/>
  <c r="M94" i="28"/>
  <c r="K199" i="28"/>
  <c r="K224" i="28" s="1"/>
  <c r="Q242" i="28"/>
  <c r="L351" i="28"/>
  <c r="L376" i="28" s="1"/>
  <c r="L445" i="28" s="1"/>
  <c r="L144" i="28"/>
  <c r="L146" i="28" s="1"/>
  <c r="M124" i="28"/>
  <c r="L145" i="28" s="1"/>
  <c r="J349" i="28"/>
  <c r="J374" i="28" s="1"/>
  <c r="J443" i="28" s="1"/>
  <c r="I122" i="28"/>
  <c r="I171" i="28" s="1"/>
  <c r="I204" i="28" s="1"/>
  <c r="I229" i="28" s="1"/>
  <c r="I413" i="28" s="1"/>
  <c r="J347" i="28"/>
  <c r="J372" i="28" s="1"/>
  <c r="J441" i="28" s="1"/>
  <c r="I120" i="28"/>
  <c r="J345" i="28"/>
  <c r="J370" i="28" s="1"/>
  <c r="J439" i="28" s="1"/>
  <c r="I118" i="28"/>
  <c r="K429" i="28"/>
  <c r="G328" i="28"/>
  <c r="J328" i="28" s="1"/>
  <c r="O328" i="28" s="1"/>
  <c r="R328" i="28" s="1"/>
  <c r="K427" i="28"/>
  <c r="G326" i="28"/>
  <c r="J326" i="28" s="1"/>
  <c r="O326" i="28" s="1"/>
  <c r="R326" i="28" s="1"/>
  <c r="K425" i="28"/>
  <c r="G324" i="28"/>
  <c r="J324" i="28" s="1"/>
  <c r="O324" i="28" s="1"/>
  <c r="R324" i="28" s="1"/>
  <c r="K422" i="28"/>
  <c r="G321" i="28"/>
  <c r="J321" i="28" s="1"/>
  <c r="O321" i="28" s="1"/>
  <c r="R321" i="28" s="1"/>
  <c r="L343" i="28"/>
  <c r="L368" i="28" s="1"/>
  <c r="L437" i="28" s="1"/>
  <c r="M116" i="28"/>
  <c r="J176" i="28"/>
  <c r="J159" i="28" s="1"/>
  <c r="J178" i="28" s="1"/>
  <c r="I107" i="28"/>
  <c r="J279" i="28"/>
  <c r="J304" i="28" s="1"/>
  <c r="J423" i="28" s="1"/>
  <c r="J166" i="28"/>
  <c r="J199" i="28" s="1"/>
  <c r="J224" i="28" s="1"/>
  <c r="J408" i="28" s="1"/>
  <c r="I97" i="28"/>
  <c r="K202" i="28"/>
  <c r="K227" i="28" s="1"/>
  <c r="Q245" i="28"/>
  <c r="R393" i="28"/>
  <c r="K421" i="28"/>
  <c r="G320" i="28"/>
  <c r="J320" i="28" s="1"/>
  <c r="O320" i="28" s="1"/>
  <c r="R320" i="28" s="1"/>
  <c r="K419" i="28"/>
  <c r="G318" i="28"/>
  <c r="J318" i="28" s="1"/>
  <c r="O318" i="28" s="1"/>
  <c r="R318" i="28" s="1"/>
  <c r="H102" i="28"/>
  <c r="I284" i="28"/>
  <c r="I309" i="28" s="1"/>
  <c r="I428" i="28" s="1"/>
  <c r="L174" i="28"/>
  <c r="J135" i="28"/>
  <c r="J138" i="28" s="1"/>
  <c r="I136" i="28"/>
  <c r="H104" i="28"/>
  <c r="I137" i="28"/>
  <c r="I286" i="28"/>
  <c r="I311" i="28" s="1"/>
  <c r="I430" i="28" s="1"/>
  <c r="J173" i="28"/>
  <c r="I281" i="28"/>
  <c r="I306" i="28" s="1"/>
  <c r="I425" i="28" s="1"/>
  <c r="H99" i="28"/>
  <c r="L285" i="28"/>
  <c r="L310" i="28" s="1"/>
  <c r="L429" i="28" s="1"/>
  <c r="L172" i="28"/>
  <c r="L205" i="28" s="1"/>
  <c r="L230" i="28" s="1"/>
  <c r="M103" i="28"/>
  <c r="K445" i="28"/>
  <c r="G394" i="28"/>
  <c r="J394" i="28" s="1"/>
  <c r="O394" i="28" s="1"/>
  <c r="R394" i="28" s="1"/>
  <c r="L176" i="28"/>
  <c r="L159" i="28" s="1"/>
  <c r="L178" i="28" s="1"/>
  <c r="M107" i="28"/>
  <c r="L283" i="28"/>
  <c r="L308" i="28" s="1"/>
  <c r="L427" i="28" s="1"/>
  <c r="L170" i="28"/>
  <c r="L203" i="28" s="1"/>
  <c r="L228" i="28" s="1"/>
  <c r="M101" i="28"/>
  <c r="L279" i="28"/>
  <c r="L304" i="28" s="1"/>
  <c r="L423" i="28" s="1"/>
  <c r="L166" i="28"/>
  <c r="L199" i="28" s="1"/>
  <c r="L224" i="28" s="1"/>
  <c r="M97" i="28"/>
  <c r="L275" i="28"/>
  <c r="L300" i="28" s="1"/>
  <c r="L419" i="28" s="1"/>
  <c r="L162" i="28"/>
  <c r="L195" i="28" s="1"/>
  <c r="L220" i="28" s="1"/>
  <c r="M93" i="28"/>
  <c r="K205" i="28"/>
  <c r="K230" i="28" s="1"/>
  <c r="Q248" i="28"/>
  <c r="K197" i="28"/>
  <c r="K222" i="28" s="1"/>
  <c r="Q240" i="28"/>
  <c r="L349" i="28"/>
  <c r="L374" i="28" s="1"/>
  <c r="L443" i="28" s="1"/>
  <c r="M122" i="28"/>
  <c r="L347" i="28"/>
  <c r="L372" i="28" s="1"/>
  <c r="L441" i="28" s="1"/>
  <c r="M120" i="28"/>
  <c r="L345" i="28"/>
  <c r="L370" i="28" s="1"/>
  <c r="L439" i="28" s="1"/>
  <c r="M118" i="28"/>
  <c r="K430" i="28"/>
  <c r="G329" i="28"/>
  <c r="J329" i="28" s="1"/>
  <c r="O329" i="28" s="1"/>
  <c r="R329" i="28" s="1"/>
  <c r="J342" i="28"/>
  <c r="J367" i="28" s="1"/>
  <c r="J436" i="28" s="1"/>
  <c r="I115" i="28"/>
  <c r="J175" i="28"/>
  <c r="I106" i="28"/>
  <c r="J277" i="28"/>
  <c r="J302" i="28" s="1"/>
  <c r="J421" i="28" s="1"/>
  <c r="J164" i="28"/>
  <c r="J197" i="28" s="1"/>
  <c r="J222" i="28" s="1"/>
  <c r="J406" i="28" s="1"/>
  <c r="I95" i="28"/>
  <c r="K200" i="28"/>
  <c r="K225" i="28" s="1"/>
  <c r="Q243" i="28"/>
  <c r="J350" i="28"/>
  <c r="J375" i="28" s="1"/>
  <c r="J444" i="28" s="1"/>
  <c r="I123" i="28"/>
  <c r="I172" i="28" s="1"/>
  <c r="I205" i="28" s="1"/>
  <c r="I230" i="28" s="1"/>
  <c r="I414" i="28" s="1"/>
  <c r="J348" i="28"/>
  <c r="J373" i="28" s="1"/>
  <c r="J442" i="28" s="1"/>
  <c r="I121" i="28"/>
  <c r="I170" i="28" s="1"/>
  <c r="I203" i="28" s="1"/>
  <c r="I228" i="28" s="1"/>
  <c r="I412" i="28" s="1"/>
  <c r="J346" i="28"/>
  <c r="J371" i="28" s="1"/>
  <c r="J440" i="28" s="1"/>
  <c r="I119" i="28"/>
  <c r="J344" i="28"/>
  <c r="J369" i="28" s="1"/>
  <c r="J438" i="28" s="1"/>
  <c r="I117" i="28"/>
  <c r="J343" i="28"/>
  <c r="J368" i="28" s="1"/>
  <c r="J437" i="28" s="1"/>
  <c r="I116" i="28"/>
  <c r="I165" i="28" s="1"/>
  <c r="I198" i="28" s="1"/>
  <c r="I223" i="28" s="1"/>
  <c r="I407" i="28" s="1"/>
  <c r="H101" i="28"/>
  <c r="I283" i="28"/>
  <c r="I308" i="28" s="1"/>
  <c r="I427" i="28" s="1"/>
  <c r="K138" i="28"/>
  <c r="H96" i="28"/>
  <c r="I278" i="28"/>
  <c r="I303" i="28" s="1"/>
  <c r="I422" i="28" s="1"/>
  <c r="I285" i="28"/>
  <c r="I310" i="28" s="1"/>
  <c r="I429" i="28" s="1"/>
  <c r="H103" i="28"/>
  <c r="J168" i="28"/>
  <c r="J201" i="28" s="1"/>
  <c r="J226" i="28" s="1"/>
  <c r="J410" i="28" s="1"/>
  <c r="L342" i="28"/>
  <c r="L367" i="28" s="1"/>
  <c r="L436" i="28" s="1"/>
  <c r="M115" i="28"/>
  <c r="L286" i="28"/>
  <c r="L311" i="28" s="1"/>
  <c r="L430" i="28" s="1"/>
  <c r="L173" i="28"/>
  <c r="L181" i="28" s="1"/>
  <c r="L136" i="28"/>
  <c r="M104" i="28"/>
  <c r="L282" i="28"/>
  <c r="L307" i="28" s="1"/>
  <c r="L426" i="28" s="1"/>
  <c r="L169" i="28"/>
  <c r="L202" i="28" s="1"/>
  <c r="L227" i="28" s="1"/>
  <c r="M100" i="28"/>
  <c r="L278" i="28"/>
  <c r="L303" i="28" s="1"/>
  <c r="L422" i="28" s="1"/>
  <c r="L165" i="28"/>
  <c r="L198" i="28" s="1"/>
  <c r="L223" i="28" s="1"/>
  <c r="M96" i="28"/>
  <c r="K434" i="28"/>
  <c r="G383" i="28"/>
  <c r="J383" i="28" s="1"/>
  <c r="O383" i="28" s="1"/>
  <c r="R383" i="28" s="1"/>
  <c r="K203" i="28"/>
  <c r="K228" i="28" s="1"/>
  <c r="Q246" i="28"/>
  <c r="K195" i="28"/>
  <c r="K220" i="28" s="1"/>
  <c r="Q238" i="28"/>
  <c r="R392" i="28"/>
  <c r="R388" i="28"/>
  <c r="L135" i="28"/>
  <c r="K428" i="28"/>
  <c r="G327" i="28"/>
  <c r="J327" i="28" s="1"/>
  <c r="O327" i="28" s="1"/>
  <c r="R327" i="28" s="1"/>
  <c r="K426" i="28"/>
  <c r="G325" i="28"/>
  <c r="J325" i="28" s="1"/>
  <c r="O325" i="28" s="1"/>
  <c r="R325" i="28" s="1"/>
  <c r="R384" i="28"/>
  <c r="J341" i="28"/>
  <c r="J366" i="28" s="1"/>
  <c r="J435" i="28" s="1"/>
  <c r="I114" i="28"/>
  <c r="J174" i="28"/>
  <c r="I105" i="28"/>
  <c r="J276" i="28"/>
  <c r="J301" i="28" s="1"/>
  <c r="J420" i="28" s="1"/>
  <c r="J163" i="28"/>
  <c r="J196" i="28" s="1"/>
  <c r="J221" i="28" s="1"/>
  <c r="J405" i="28" s="1"/>
  <c r="I94" i="28"/>
  <c r="K206" i="28"/>
  <c r="K231" i="28" s="1"/>
  <c r="K184" i="28"/>
  <c r="Q249" i="28"/>
  <c r="K198" i="28"/>
  <c r="K223" i="28" s="1"/>
  <c r="Q241" i="28"/>
  <c r="L350" i="28"/>
  <c r="L375" i="28" s="1"/>
  <c r="L444" i="28" s="1"/>
  <c r="M123" i="28"/>
  <c r="M121" i="28"/>
  <c r="L348" i="28"/>
  <c r="L373" i="28" s="1"/>
  <c r="L442" i="28" s="1"/>
  <c r="L346" i="28"/>
  <c r="L371" i="28" s="1"/>
  <c r="L440" i="28" s="1"/>
  <c r="M119" i="28"/>
  <c r="L344" i="28"/>
  <c r="L369" i="28" s="1"/>
  <c r="L438" i="28" s="1"/>
  <c r="M117" i="28"/>
  <c r="K423" i="28"/>
  <c r="G322" i="28"/>
  <c r="J322" i="28" s="1"/>
  <c r="O322" i="28" s="1"/>
  <c r="R322" i="28" s="1"/>
  <c r="K420" i="28"/>
  <c r="G319" i="28"/>
  <c r="J319" i="28" s="1"/>
  <c r="O319" i="28" s="1"/>
  <c r="R319" i="28" s="1"/>
  <c r="M175" i="28"/>
  <c r="N106" i="28"/>
  <c r="J170" i="28"/>
  <c r="J203" i="28" s="1"/>
  <c r="J228" i="28" s="1"/>
  <c r="J412" i="28" s="1"/>
  <c r="H100" i="28"/>
  <c r="I282" i="28"/>
  <c r="I307" i="28" s="1"/>
  <c r="I426" i="28" s="1"/>
  <c r="J165" i="28"/>
  <c r="J198" i="28" s="1"/>
  <c r="J223" i="28" s="1"/>
  <c r="J407" i="28" s="1"/>
  <c r="J172" i="28"/>
  <c r="J205" i="28" s="1"/>
  <c r="J230" i="28" s="1"/>
  <c r="J414" i="28" s="1"/>
  <c r="K162" i="26"/>
  <c r="K195" i="26" s="1"/>
  <c r="K220" i="26" s="1"/>
  <c r="AA43" i="25"/>
  <c r="AA46" i="25"/>
  <c r="AA42" i="25"/>
  <c r="AA38" i="25"/>
  <c r="AA47" i="25"/>
  <c r="AA39" i="25"/>
  <c r="R36" i="22"/>
  <c r="K182" i="28" l="1"/>
  <c r="M344" i="28"/>
  <c r="M369" i="28" s="1"/>
  <c r="M438" i="28" s="1"/>
  <c r="N117" i="28"/>
  <c r="I341" i="28"/>
  <c r="I366" i="28" s="1"/>
  <c r="I435" i="28" s="1"/>
  <c r="H114" i="28"/>
  <c r="M286" i="28"/>
  <c r="M311" i="28" s="1"/>
  <c r="M430" i="28" s="1"/>
  <c r="M173" i="28"/>
  <c r="L182" i="28" s="1"/>
  <c r="L183" i="28" s="1"/>
  <c r="M136" i="28"/>
  <c r="N104" i="28"/>
  <c r="L206" i="28"/>
  <c r="L231" i="28" s="1"/>
  <c r="L184" i="28"/>
  <c r="K409" i="28"/>
  <c r="G243" i="28"/>
  <c r="I175" i="28"/>
  <c r="H106" i="28"/>
  <c r="M347" i="28"/>
  <c r="M372" i="28" s="1"/>
  <c r="M441" i="28" s="1"/>
  <c r="N120" i="28"/>
  <c r="K414" i="28"/>
  <c r="G248" i="28"/>
  <c r="M166" i="28"/>
  <c r="M199" i="28" s="1"/>
  <c r="M224" i="28" s="1"/>
  <c r="M279" i="28"/>
  <c r="M304" i="28" s="1"/>
  <c r="M423" i="28" s="1"/>
  <c r="N97" i="28"/>
  <c r="L412" i="28"/>
  <c r="W228" i="28"/>
  <c r="K181" i="28"/>
  <c r="K183" i="28" s="1"/>
  <c r="J206" i="28"/>
  <c r="J231" i="28" s="1"/>
  <c r="J415" i="28" s="1"/>
  <c r="J184" i="28"/>
  <c r="J182" i="28"/>
  <c r="K411" i="28"/>
  <c r="G245" i="28"/>
  <c r="H107" i="28"/>
  <c r="I176" i="28"/>
  <c r="I159" i="28" s="1"/>
  <c r="I178" i="28" s="1"/>
  <c r="I345" i="28"/>
  <c r="I370" i="28" s="1"/>
  <c r="I439" i="28" s="1"/>
  <c r="H118" i="28"/>
  <c r="I349" i="28"/>
  <c r="I374" i="28" s="1"/>
  <c r="I443" i="28" s="1"/>
  <c r="H122" i="28"/>
  <c r="H171" i="28" s="1"/>
  <c r="H204" i="28" s="1"/>
  <c r="H229" i="28" s="1"/>
  <c r="K408" i="28"/>
  <c r="G242" i="28"/>
  <c r="M280" i="28"/>
  <c r="M305" i="28" s="1"/>
  <c r="M424" i="28" s="1"/>
  <c r="M167" i="28"/>
  <c r="M200" i="28" s="1"/>
  <c r="M225" i="28" s="1"/>
  <c r="N98" i="28"/>
  <c r="L413" i="28"/>
  <c r="W229" i="28"/>
  <c r="H93" i="28"/>
  <c r="I275" i="28"/>
  <c r="I300" i="28" s="1"/>
  <c r="I419" i="28" s="1"/>
  <c r="I162" i="28"/>
  <c r="I195" i="28" s="1"/>
  <c r="I220" i="28" s="1"/>
  <c r="M164" i="28"/>
  <c r="M197" i="28" s="1"/>
  <c r="M222" i="28" s="1"/>
  <c r="N95" i="28"/>
  <c r="M277" i="28"/>
  <c r="M302" i="28" s="1"/>
  <c r="M421" i="28" s="1"/>
  <c r="L410" i="28"/>
  <c r="W226" i="28"/>
  <c r="N175" i="28"/>
  <c r="O106" i="28"/>
  <c r="M348" i="28"/>
  <c r="M373" i="28" s="1"/>
  <c r="M442" i="28" s="1"/>
  <c r="N121" i="28"/>
  <c r="K407" i="28"/>
  <c r="G241" i="28"/>
  <c r="K404" i="28"/>
  <c r="G238" i="28"/>
  <c r="M282" i="28"/>
  <c r="M307" i="28" s="1"/>
  <c r="M426" i="28" s="1"/>
  <c r="M169" i="28"/>
  <c r="M202" i="28" s="1"/>
  <c r="M227" i="28" s="1"/>
  <c r="N100" i="28"/>
  <c r="M135" i="28"/>
  <c r="H278" i="28"/>
  <c r="H303" i="28" s="1"/>
  <c r="G96" i="28"/>
  <c r="I343" i="28"/>
  <c r="I368" i="28" s="1"/>
  <c r="I437" i="28" s="1"/>
  <c r="H116" i="28"/>
  <c r="H165" i="28" s="1"/>
  <c r="H198" i="28" s="1"/>
  <c r="H223" i="28" s="1"/>
  <c r="I346" i="28"/>
  <c r="I371" i="28" s="1"/>
  <c r="I440" i="28" s="1"/>
  <c r="H119" i="28"/>
  <c r="H168" i="28" s="1"/>
  <c r="H201" i="28" s="1"/>
  <c r="H226" i="28" s="1"/>
  <c r="I350" i="28"/>
  <c r="I375" i="28" s="1"/>
  <c r="I444" i="28" s="1"/>
  <c r="H123" i="28"/>
  <c r="H172" i="28" s="1"/>
  <c r="H205" i="28" s="1"/>
  <c r="H230" i="28" s="1"/>
  <c r="I277" i="28"/>
  <c r="I302" i="28" s="1"/>
  <c r="I421" i="28" s="1"/>
  <c r="H95" i="28"/>
  <c r="I164" i="28"/>
  <c r="I197" i="28" s="1"/>
  <c r="I222" i="28" s="1"/>
  <c r="I406" i="28" s="1"/>
  <c r="M162" i="28"/>
  <c r="M195" i="28" s="1"/>
  <c r="M220" i="28" s="1"/>
  <c r="M275" i="28"/>
  <c r="M300" i="28" s="1"/>
  <c r="M419" i="28" s="1"/>
  <c r="N93" i="28"/>
  <c r="L408" i="28"/>
  <c r="W224" i="28"/>
  <c r="I168" i="28"/>
  <c r="I201" i="28" s="1"/>
  <c r="I226" i="28" s="1"/>
  <c r="I410" i="28" s="1"/>
  <c r="I206" i="28"/>
  <c r="I231" i="28" s="1"/>
  <c r="I415" i="28" s="1"/>
  <c r="I184" i="28"/>
  <c r="I182" i="28"/>
  <c r="J181" i="28"/>
  <c r="J183" i="28" s="1"/>
  <c r="H284" i="28"/>
  <c r="H309" i="28" s="1"/>
  <c r="G102" i="28"/>
  <c r="H97" i="28"/>
  <c r="I279" i="28"/>
  <c r="I304" i="28" s="1"/>
  <c r="I423" i="28" s="1"/>
  <c r="I166" i="28"/>
  <c r="I199" i="28" s="1"/>
  <c r="I224" i="28" s="1"/>
  <c r="I408" i="28" s="1"/>
  <c r="M276" i="28"/>
  <c r="M301" i="28" s="1"/>
  <c r="M420" i="28" s="1"/>
  <c r="M163" i="28"/>
  <c r="M196" i="28" s="1"/>
  <c r="M221" i="28" s="1"/>
  <c r="N94" i="28"/>
  <c r="L409" i="28"/>
  <c r="W225" i="28"/>
  <c r="K405" i="28"/>
  <c r="G239" i="28"/>
  <c r="J217" i="28"/>
  <c r="J404" i="28"/>
  <c r="I351" i="28"/>
  <c r="I376" i="28" s="1"/>
  <c r="I445" i="28" s="1"/>
  <c r="H124" i="28"/>
  <c r="H173" i="28" s="1"/>
  <c r="J143" i="28"/>
  <c r="J146" i="28" s="1"/>
  <c r="I144" i="28"/>
  <c r="I145" i="28"/>
  <c r="L406" i="28"/>
  <c r="W222" i="28"/>
  <c r="H282" i="28"/>
  <c r="H307" i="28" s="1"/>
  <c r="G100" i="28"/>
  <c r="M346" i="28"/>
  <c r="M371" i="28" s="1"/>
  <c r="M440" i="28" s="1"/>
  <c r="N119" i="28"/>
  <c r="M350" i="28"/>
  <c r="M375" i="28" s="1"/>
  <c r="M444" i="28" s="1"/>
  <c r="N123" i="28"/>
  <c r="K415" i="28"/>
  <c r="G249" i="28"/>
  <c r="H105" i="28"/>
  <c r="I174" i="28"/>
  <c r="M278" i="28"/>
  <c r="M303" i="28" s="1"/>
  <c r="M422" i="28" s="1"/>
  <c r="M165" i="28"/>
  <c r="M198" i="28" s="1"/>
  <c r="M223" i="28" s="1"/>
  <c r="N96" i="28"/>
  <c r="L411" i="28"/>
  <c r="W227" i="28"/>
  <c r="M342" i="28"/>
  <c r="M367" i="28" s="1"/>
  <c r="M436" i="28" s="1"/>
  <c r="N115" i="28"/>
  <c r="H285" i="28"/>
  <c r="H310" i="28" s="1"/>
  <c r="G103" i="28"/>
  <c r="H283" i="28"/>
  <c r="H308" i="28" s="1"/>
  <c r="G101" i="28"/>
  <c r="I342" i="28"/>
  <c r="I367" i="28" s="1"/>
  <c r="I436" i="28" s="1"/>
  <c r="H115" i="28"/>
  <c r="M345" i="28"/>
  <c r="M370" i="28" s="1"/>
  <c r="M439" i="28" s="1"/>
  <c r="N118" i="28"/>
  <c r="M349" i="28"/>
  <c r="M374" i="28" s="1"/>
  <c r="M443" i="28" s="1"/>
  <c r="N122" i="28"/>
  <c r="K406" i="28"/>
  <c r="G240" i="28"/>
  <c r="L404" i="28"/>
  <c r="W220" i="28"/>
  <c r="L217" i="28"/>
  <c r="M176" i="28"/>
  <c r="M159" i="28" s="1"/>
  <c r="M178" i="28" s="1"/>
  <c r="N107" i="28"/>
  <c r="M172" i="28"/>
  <c r="M205" i="28" s="1"/>
  <c r="M230" i="28" s="1"/>
  <c r="N103" i="28"/>
  <c r="M285" i="28"/>
  <c r="M310" i="28" s="1"/>
  <c r="M429" i="28" s="1"/>
  <c r="H281" i="28"/>
  <c r="H306" i="28" s="1"/>
  <c r="G99" i="28"/>
  <c r="M343" i="28"/>
  <c r="M368" i="28" s="1"/>
  <c r="M437" i="28" s="1"/>
  <c r="N116" i="28"/>
  <c r="I347" i="28"/>
  <c r="I372" i="28" s="1"/>
  <c r="I441" i="28" s="1"/>
  <c r="H120" i="28"/>
  <c r="H169" i="28" s="1"/>
  <c r="H202" i="28" s="1"/>
  <c r="H227" i="28" s="1"/>
  <c r="M351" i="28"/>
  <c r="M376" i="28" s="1"/>
  <c r="M445" i="28" s="1"/>
  <c r="N124" i="28"/>
  <c r="M145" i="28" s="1"/>
  <c r="M144" i="28"/>
  <c r="L405" i="28"/>
  <c r="W221" i="28"/>
  <c r="M340" i="28"/>
  <c r="M365" i="28" s="1"/>
  <c r="M434" i="28" s="1"/>
  <c r="N113" i="28"/>
  <c r="N174" i="28"/>
  <c r="O105" i="28"/>
  <c r="I340" i="28"/>
  <c r="I365" i="28" s="1"/>
  <c r="I434" i="28" s="1"/>
  <c r="H113" i="28"/>
  <c r="M341" i="28"/>
  <c r="M366" i="28" s="1"/>
  <c r="M435" i="28" s="1"/>
  <c r="N114" i="28"/>
  <c r="I169" i="28"/>
  <c r="I202" i="28" s="1"/>
  <c r="I227" i="28" s="1"/>
  <c r="I411" i="28" s="1"/>
  <c r="I163" i="28"/>
  <c r="I196" i="28" s="1"/>
  <c r="I221" i="28" s="1"/>
  <c r="I405" i="28" s="1"/>
  <c r="H94" i="28"/>
  <c r="I276" i="28"/>
  <c r="I301" i="28" s="1"/>
  <c r="I420" i="28" s="1"/>
  <c r="K412" i="28"/>
  <c r="G246" i="28"/>
  <c r="L407" i="28"/>
  <c r="W223" i="28"/>
  <c r="L137" i="28"/>
  <c r="L138" i="28" s="1"/>
  <c r="I344" i="28"/>
  <c r="I369" i="28" s="1"/>
  <c r="I438" i="28" s="1"/>
  <c r="H117" i="28"/>
  <c r="I348" i="28"/>
  <c r="I373" i="28" s="1"/>
  <c r="I442" i="28" s="1"/>
  <c r="H121" i="28"/>
  <c r="M170" i="28"/>
  <c r="M203" i="28" s="1"/>
  <c r="M228" i="28" s="1"/>
  <c r="M283" i="28"/>
  <c r="M308" i="28" s="1"/>
  <c r="M427" i="28" s="1"/>
  <c r="N101" i="28"/>
  <c r="L414" i="28"/>
  <c r="W230" i="28"/>
  <c r="H286" i="28"/>
  <c r="H311" i="28" s="1"/>
  <c r="H137" i="28"/>
  <c r="H136" i="28"/>
  <c r="G104" i="28"/>
  <c r="I135" i="28"/>
  <c r="I138" i="28" s="1"/>
  <c r="M143" i="28"/>
  <c r="M284" i="28"/>
  <c r="M309" i="28" s="1"/>
  <c r="M428" i="28" s="1"/>
  <c r="M171" i="28"/>
  <c r="M204" i="28" s="1"/>
  <c r="M229" i="28" s="1"/>
  <c r="N102" i="28"/>
  <c r="K413" i="28"/>
  <c r="G247" i="28"/>
  <c r="I167" i="28"/>
  <c r="I200" i="28" s="1"/>
  <c r="I225" i="28" s="1"/>
  <c r="I409" i="28" s="1"/>
  <c r="H98" i="28"/>
  <c r="I280" i="28"/>
  <c r="I305" i="28" s="1"/>
  <c r="I424" i="28" s="1"/>
  <c r="K410" i="28"/>
  <c r="G244" i="28"/>
  <c r="M168" i="28"/>
  <c r="M201" i="28" s="1"/>
  <c r="M226" i="28" s="1"/>
  <c r="N99" i="28"/>
  <c r="M281" i="28"/>
  <c r="M306" i="28" s="1"/>
  <c r="M425" i="28" s="1"/>
  <c r="Q238" i="26"/>
  <c r="J125" i="26"/>
  <c r="I125" i="26" s="1"/>
  <c r="H125" i="26" s="1"/>
  <c r="G125" i="26" s="1"/>
  <c r="F125" i="26" s="1"/>
  <c r="E125" i="26" s="1"/>
  <c r="D125" i="26" s="1"/>
  <c r="C125" i="26" s="1"/>
  <c r="Q329" i="26"/>
  <c r="K348" i="26"/>
  <c r="K373" i="26" s="1"/>
  <c r="J127" i="26"/>
  <c r="I127" i="26" s="1"/>
  <c r="H127" i="26" s="1"/>
  <c r="G127" i="26" s="1"/>
  <c r="F127" i="26" s="1"/>
  <c r="E127" i="26" s="1"/>
  <c r="D127" i="26" s="1"/>
  <c r="C127" i="26" s="1"/>
  <c r="K284" i="26"/>
  <c r="K309" i="26" s="1"/>
  <c r="Q394" i="26"/>
  <c r="J113" i="26"/>
  <c r="J105" i="26"/>
  <c r="K136" i="26"/>
  <c r="Q324" i="26"/>
  <c r="K281" i="26"/>
  <c r="K306" i="26" s="1"/>
  <c r="J99" i="26"/>
  <c r="L99" i="26"/>
  <c r="F220" i="25"/>
  <c r="Q422" i="25"/>
  <c r="Q423" i="25"/>
  <c r="Q405" i="25"/>
  <c r="Q406" i="25"/>
  <c r="Q388" i="25"/>
  <c r="Q389" i="25"/>
  <c r="C435" i="25"/>
  <c r="C434" i="25"/>
  <c r="C433" i="25"/>
  <c r="C432" i="25"/>
  <c r="C431" i="25"/>
  <c r="C430" i="25"/>
  <c r="C429" i="25"/>
  <c r="C428" i="25"/>
  <c r="C427" i="25"/>
  <c r="C426" i="25"/>
  <c r="C425" i="25"/>
  <c r="C424" i="25"/>
  <c r="P423" i="25"/>
  <c r="O423" i="25"/>
  <c r="N423" i="25"/>
  <c r="M423" i="25"/>
  <c r="L423" i="25"/>
  <c r="K423" i="25"/>
  <c r="J423" i="25"/>
  <c r="I423" i="25"/>
  <c r="H423" i="25"/>
  <c r="G423" i="25"/>
  <c r="F423" i="25"/>
  <c r="E423" i="25"/>
  <c r="D423" i="25"/>
  <c r="C423" i="25"/>
  <c r="P422" i="25"/>
  <c r="O422" i="25"/>
  <c r="N422" i="25"/>
  <c r="M422" i="25"/>
  <c r="L422" i="25"/>
  <c r="K422" i="25"/>
  <c r="J422" i="25"/>
  <c r="I422" i="25"/>
  <c r="H422" i="25"/>
  <c r="G422" i="25"/>
  <c r="F422" i="25"/>
  <c r="E422" i="25"/>
  <c r="D422" i="25"/>
  <c r="B422" i="25"/>
  <c r="C418" i="25"/>
  <c r="C417" i="25"/>
  <c r="C416" i="25"/>
  <c r="C415" i="25"/>
  <c r="C414" i="25"/>
  <c r="C413" i="25"/>
  <c r="C412" i="25"/>
  <c r="C411" i="25"/>
  <c r="C410" i="25"/>
  <c r="C409" i="25"/>
  <c r="C408" i="25"/>
  <c r="C407" i="25"/>
  <c r="P406" i="25"/>
  <c r="O406" i="25"/>
  <c r="N406" i="25"/>
  <c r="M406" i="25"/>
  <c r="L406" i="25"/>
  <c r="K406" i="25"/>
  <c r="J406" i="25"/>
  <c r="I406" i="25"/>
  <c r="H406" i="25"/>
  <c r="G406" i="25"/>
  <c r="F406" i="25"/>
  <c r="E406" i="25"/>
  <c r="D406" i="25"/>
  <c r="C406" i="25"/>
  <c r="P405" i="25"/>
  <c r="O405" i="25"/>
  <c r="N405" i="25"/>
  <c r="M405" i="25"/>
  <c r="L405" i="25"/>
  <c r="K405" i="25"/>
  <c r="J405" i="25"/>
  <c r="I405" i="25"/>
  <c r="H405" i="25"/>
  <c r="G405" i="25"/>
  <c r="F405" i="25"/>
  <c r="E405" i="25"/>
  <c r="D405" i="25"/>
  <c r="B405" i="25"/>
  <c r="C401" i="25"/>
  <c r="C400" i="25"/>
  <c r="C399" i="25"/>
  <c r="C398" i="25"/>
  <c r="C397" i="25"/>
  <c r="C396" i="25"/>
  <c r="C395" i="25"/>
  <c r="C394" i="25"/>
  <c r="C393" i="25"/>
  <c r="C392" i="25"/>
  <c r="C391" i="25"/>
  <c r="C390" i="25"/>
  <c r="P389" i="25"/>
  <c r="O389" i="25"/>
  <c r="N389" i="25"/>
  <c r="M389" i="25"/>
  <c r="L389" i="25"/>
  <c r="K389" i="25"/>
  <c r="J389" i="25"/>
  <c r="I389" i="25"/>
  <c r="H389" i="25"/>
  <c r="G389" i="25"/>
  <c r="F389" i="25"/>
  <c r="E389" i="25"/>
  <c r="D389" i="25"/>
  <c r="C389" i="25"/>
  <c r="B389" i="25"/>
  <c r="P388" i="25"/>
  <c r="O388" i="25"/>
  <c r="N388" i="25"/>
  <c r="M388" i="25"/>
  <c r="L388" i="25"/>
  <c r="K388" i="25"/>
  <c r="J388" i="25"/>
  <c r="I388" i="25"/>
  <c r="H388" i="25"/>
  <c r="G388" i="25"/>
  <c r="F388" i="25"/>
  <c r="E388" i="25"/>
  <c r="D388" i="25"/>
  <c r="B388" i="25"/>
  <c r="I369" i="25"/>
  <c r="I304" i="25"/>
  <c r="I224" i="25"/>
  <c r="L146" i="25"/>
  <c r="M146" i="25" s="1"/>
  <c r="N146" i="25" s="1"/>
  <c r="O146" i="25" s="1"/>
  <c r="P146" i="25" s="1"/>
  <c r="Q146" i="25" s="1"/>
  <c r="R146" i="25" s="1"/>
  <c r="S146" i="25" s="1"/>
  <c r="T146" i="25" s="1"/>
  <c r="U146" i="25" s="1"/>
  <c r="J146" i="25"/>
  <c r="I146" i="25"/>
  <c r="H146" i="25"/>
  <c r="G146" i="25"/>
  <c r="F146" i="25" s="1"/>
  <c r="E146" i="25" s="1"/>
  <c r="D146" i="25" s="1"/>
  <c r="M142" i="25"/>
  <c r="N142" i="25" s="1"/>
  <c r="O142" i="25" s="1"/>
  <c r="P142" i="25" s="1"/>
  <c r="Q142" i="25" s="1"/>
  <c r="R142" i="25" s="1"/>
  <c r="S142" i="25" s="1"/>
  <c r="T142" i="25" s="1"/>
  <c r="U142" i="25" s="1"/>
  <c r="L142" i="25"/>
  <c r="J142" i="25"/>
  <c r="I142" i="25"/>
  <c r="H142" i="25"/>
  <c r="G142" i="25" s="1"/>
  <c r="F142" i="25" s="1"/>
  <c r="E142" i="25" s="1"/>
  <c r="D142" i="25" s="1"/>
  <c r="C142" i="25"/>
  <c r="BS53" i="25"/>
  <c r="BS52" i="25"/>
  <c r="BS51" i="25"/>
  <c r="BS50" i="25"/>
  <c r="BS49" i="25"/>
  <c r="H49" i="25"/>
  <c r="BS48" i="25"/>
  <c r="H48" i="25"/>
  <c r="BS47" i="25"/>
  <c r="H47" i="25"/>
  <c r="BS46" i="25"/>
  <c r="H46" i="25"/>
  <c r="BS45" i="25"/>
  <c r="H45" i="25"/>
  <c r="BS44" i="25"/>
  <c r="H44" i="25"/>
  <c r="BS43" i="25"/>
  <c r="H43" i="25"/>
  <c r="BS42" i="25"/>
  <c r="H42" i="25"/>
  <c r="BS41" i="25"/>
  <c r="H41" i="25"/>
  <c r="BS40" i="25"/>
  <c r="H40" i="25"/>
  <c r="BS39" i="25"/>
  <c r="H39" i="25"/>
  <c r="H38" i="25"/>
  <c r="H37" i="25"/>
  <c r="H36" i="25"/>
  <c r="H35" i="25"/>
  <c r="BW33" i="25"/>
  <c r="BV33" i="25"/>
  <c r="BY33" i="25" s="1"/>
  <c r="BS33" i="25"/>
  <c r="BW32" i="25"/>
  <c r="BV32" i="25"/>
  <c r="BY32" i="25" s="1"/>
  <c r="BS32" i="25"/>
  <c r="P32" i="25"/>
  <c r="O32" i="25"/>
  <c r="M32" i="25"/>
  <c r="L32" i="25"/>
  <c r="J32" i="25"/>
  <c r="I32" i="25"/>
  <c r="BW31" i="25"/>
  <c r="BY31" i="25" s="1"/>
  <c r="BV31" i="25"/>
  <c r="BS31" i="25"/>
  <c r="P31" i="25"/>
  <c r="O31" i="25"/>
  <c r="M31" i="25"/>
  <c r="L31" i="25"/>
  <c r="J31" i="25"/>
  <c r="J49" i="25" s="1"/>
  <c r="I31" i="25"/>
  <c r="BW30" i="25"/>
  <c r="BV30" i="25"/>
  <c r="BY30" i="25" s="1"/>
  <c r="BS30" i="25"/>
  <c r="P30" i="25"/>
  <c r="O30" i="25"/>
  <c r="M30" i="25"/>
  <c r="L30" i="25"/>
  <c r="L38" i="25" s="1"/>
  <c r="M38" i="25" s="1"/>
  <c r="J30" i="25"/>
  <c r="I30" i="25"/>
  <c r="BW29" i="25"/>
  <c r="BY29" i="25" s="1"/>
  <c r="BV29" i="25"/>
  <c r="BS29" i="25"/>
  <c r="BW28" i="25"/>
  <c r="BY28" i="25" s="1"/>
  <c r="BV28" i="25"/>
  <c r="BS28" i="25"/>
  <c r="BW27" i="25"/>
  <c r="BY27" i="25" s="1"/>
  <c r="BV27" i="25"/>
  <c r="BS27" i="25"/>
  <c r="BW26" i="25"/>
  <c r="BY26" i="25" s="1"/>
  <c r="BV26" i="25"/>
  <c r="BS26" i="25"/>
  <c r="BW25" i="25"/>
  <c r="BY25" i="25" s="1"/>
  <c r="BV25" i="25"/>
  <c r="BS25" i="25"/>
  <c r="BW24" i="25"/>
  <c r="BY24" i="25" s="1"/>
  <c r="BV24" i="25"/>
  <c r="BS24" i="25"/>
  <c r="P24" i="25"/>
  <c r="BY23" i="25"/>
  <c r="BW23" i="25"/>
  <c r="BV23" i="25"/>
  <c r="BS23" i="25"/>
  <c r="P23" i="25"/>
  <c r="BW22" i="25"/>
  <c r="BV22" i="25"/>
  <c r="BY22" i="25" s="1"/>
  <c r="BS22" i="25"/>
  <c r="P22" i="25"/>
  <c r="BW21" i="25"/>
  <c r="BV21" i="25"/>
  <c r="BY21" i="25" s="1"/>
  <c r="BS21" i="25"/>
  <c r="P21" i="25"/>
  <c r="BW20" i="25"/>
  <c r="BY20" i="25" s="1"/>
  <c r="BV20" i="25"/>
  <c r="BS20" i="25"/>
  <c r="P20" i="25"/>
  <c r="BY19" i="25"/>
  <c r="BW19" i="25"/>
  <c r="BV19" i="25"/>
  <c r="BS19" i="25"/>
  <c r="P19" i="25"/>
  <c r="P18" i="25"/>
  <c r="P17" i="25"/>
  <c r="P16" i="25"/>
  <c r="P15" i="25"/>
  <c r="P14" i="25"/>
  <c r="P13" i="25"/>
  <c r="I181" i="28" l="1"/>
  <c r="I183" i="28" s="1"/>
  <c r="H182" i="28"/>
  <c r="H206" i="28"/>
  <c r="H231" i="28" s="1"/>
  <c r="H184" i="28"/>
  <c r="N283" i="28"/>
  <c r="N308" i="28" s="1"/>
  <c r="N427" i="28" s="1"/>
  <c r="N170" i="28"/>
  <c r="N203" i="28" s="1"/>
  <c r="N228" i="28" s="1"/>
  <c r="O101" i="28"/>
  <c r="H246" i="28"/>
  <c r="J246" i="28"/>
  <c r="O246" i="28" s="1"/>
  <c r="R246" i="28" s="1"/>
  <c r="H276" i="28"/>
  <c r="H301" i="28" s="1"/>
  <c r="H163" i="28"/>
  <c r="H196" i="28" s="1"/>
  <c r="H221" i="28" s="1"/>
  <c r="G94" i="28"/>
  <c r="N341" i="28"/>
  <c r="N366" i="28" s="1"/>
  <c r="N435" i="28" s="1"/>
  <c r="O114" i="28"/>
  <c r="N340" i="28"/>
  <c r="N365" i="28" s="1"/>
  <c r="N434" i="28" s="1"/>
  <c r="O113" i="28"/>
  <c r="H240" i="28"/>
  <c r="J240" i="28"/>
  <c r="O240" i="28" s="1"/>
  <c r="R240" i="28" s="1"/>
  <c r="N345" i="28"/>
  <c r="N370" i="28" s="1"/>
  <c r="N439" i="28" s="1"/>
  <c r="O118" i="28"/>
  <c r="G283" i="28"/>
  <c r="G308" i="28" s="1"/>
  <c r="F101" i="28"/>
  <c r="H249" i="28"/>
  <c r="J249" i="28"/>
  <c r="O249" i="28" s="1"/>
  <c r="R249" i="28" s="1"/>
  <c r="M405" i="28"/>
  <c r="X221" i="28"/>
  <c r="H279" i="28"/>
  <c r="H304" i="28" s="1"/>
  <c r="H166" i="28"/>
  <c r="H199" i="28" s="1"/>
  <c r="H224" i="28" s="1"/>
  <c r="G97" i="28"/>
  <c r="H277" i="28"/>
  <c r="H302" i="28" s="1"/>
  <c r="H164" i="28"/>
  <c r="H197" i="28" s="1"/>
  <c r="H222" i="28" s="1"/>
  <c r="G95" i="28"/>
  <c r="H346" i="28"/>
  <c r="H371" i="28" s="1"/>
  <c r="G119" i="28"/>
  <c r="G168" i="28" s="1"/>
  <c r="G201" i="28" s="1"/>
  <c r="G226" i="28" s="1"/>
  <c r="G278" i="28"/>
  <c r="G303" i="28" s="1"/>
  <c r="F96" i="28"/>
  <c r="N282" i="28"/>
  <c r="N307" i="28" s="1"/>
  <c r="N426" i="28" s="1"/>
  <c r="N169" i="28"/>
  <c r="N202" i="28" s="1"/>
  <c r="N227" i="28" s="1"/>
  <c r="O100" i="28"/>
  <c r="I404" i="28"/>
  <c r="I217" i="28"/>
  <c r="H176" i="28"/>
  <c r="H159" i="28" s="1"/>
  <c r="H178" i="28" s="1"/>
  <c r="G107" i="28"/>
  <c r="H248" i="28"/>
  <c r="J248" i="28"/>
  <c r="O248" i="28" s="1"/>
  <c r="R248" i="28" s="1"/>
  <c r="H175" i="28"/>
  <c r="G106" i="28"/>
  <c r="N286" i="28"/>
  <c r="N311" i="28" s="1"/>
  <c r="N430" i="28" s="1"/>
  <c r="N173" i="28"/>
  <c r="M182" i="28" s="1"/>
  <c r="N136" i="28"/>
  <c r="O104" i="28"/>
  <c r="O135" i="28" s="1"/>
  <c r="M137" i="28"/>
  <c r="M138" i="28" s="1"/>
  <c r="N281" i="28"/>
  <c r="N306" i="28" s="1"/>
  <c r="N425" i="28" s="1"/>
  <c r="N168" i="28"/>
  <c r="N201" i="28" s="1"/>
  <c r="N226" i="28" s="1"/>
  <c r="O99" i="28"/>
  <c r="G286" i="28"/>
  <c r="G311" i="28" s="1"/>
  <c r="H135" i="28"/>
  <c r="H138" i="28" s="1"/>
  <c r="G136" i="28"/>
  <c r="F104" i="28"/>
  <c r="G137" i="28"/>
  <c r="H348" i="28"/>
  <c r="H373" i="28" s="1"/>
  <c r="G121" i="28"/>
  <c r="H347" i="28"/>
  <c r="H372" i="28" s="1"/>
  <c r="G120" i="28"/>
  <c r="G169" i="28" s="1"/>
  <c r="G202" i="28" s="1"/>
  <c r="G227" i="28" s="1"/>
  <c r="G281" i="28"/>
  <c r="G306" i="28" s="1"/>
  <c r="F99" i="28"/>
  <c r="N285" i="28"/>
  <c r="N310" i="28" s="1"/>
  <c r="N429" i="28" s="1"/>
  <c r="N172" i="28"/>
  <c r="N205" i="28" s="1"/>
  <c r="N230" i="28" s="1"/>
  <c r="O103" i="28"/>
  <c r="H170" i="28"/>
  <c r="H203" i="28" s="1"/>
  <c r="H228" i="28" s="1"/>
  <c r="N346" i="28"/>
  <c r="N371" i="28" s="1"/>
  <c r="N440" i="28" s="1"/>
  <c r="O119" i="28"/>
  <c r="G284" i="28"/>
  <c r="G309" i="28" s="1"/>
  <c r="F102" i="28"/>
  <c r="M404" i="28"/>
  <c r="M217" i="28"/>
  <c r="X220" i="28"/>
  <c r="M411" i="28"/>
  <c r="X227" i="28"/>
  <c r="H241" i="28"/>
  <c r="J241" i="28"/>
  <c r="O241" i="28" s="1"/>
  <c r="R241" i="28" s="1"/>
  <c r="O175" i="28"/>
  <c r="P106" i="28"/>
  <c r="H242" i="28"/>
  <c r="J242" i="28"/>
  <c r="O242" i="28" s="1"/>
  <c r="R242" i="28" s="1"/>
  <c r="H345" i="28"/>
  <c r="H370" i="28" s="1"/>
  <c r="G118" i="28"/>
  <c r="H245" i="28"/>
  <c r="J245" i="28"/>
  <c r="O245" i="28" s="1"/>
  <c r="R245" i="28" s="1"/>
  <c r="N279" i="28"/>
  <c r="N304" i="28" s="1"/>
  <c r="N423" i="28" s="1"/>
  <c r="N166" i="28"/>
  <c r="N199" i="28" s="1"/>
  <c r="N224" i="28" s="1"/>
  <c r="O97" i="28"/>
  <c r="N135" i="28"/>
  <c r="H247" i="28"/>
  <c r="J247" i="28"/>
  <c r="O247" i="28" s="1"/>
  <c r="R247" i="28" s="1"/>
  <c r="M410" i="28"/>
  <c r="X226" i="28"/>
  <c r="H280" i="28"/>
  <c r="H305" i="28" s="1"/>
  <c r="H167" i="28"/>
  <c r="H200" i="28" s="1"/>
  <c r="H225" i="28" s="1"/>
  <c r="G98" i="28"/>
  <c r="N284" i="28"/>
  <c r="N309" i="28" s="1"/>
  <c r="N428" i="28" s="1"/>
  <c r="N171" i="28"/>
  <c r="N204" i="28" s="1"/>
  <c r="N229" i="28" s="1"/>
  <c r="O102" i="28"/>
  <c r="M146" i="28"/>
  <c r="M412" i="28"/>
  <c r="X228" i="28"/>
  <c r="P105" i="28"/>
  <c r="O174" i="28"/>
  <c r="N351" i="28"/>
  <c r="N376" i="28" s="1"/>
  <c r="N445" i="28" s="1"/>
  <c r="N144" i="28"/>
  <c r="O124" i="28"/>
  <c r="M414" i="28"/>
  <c r="X230" i="28"/>
  <c r="N349" i="28"/>
  <c r="N374" i="28" s="1"/>
  <c r="N443" i="28" s="1"/>
  <c r="O122" i="28"/>
  <c r="H342" i="28"/>
  <c r="H367" i="28" s="1"/>
  <c r="G115" i="28"/>
  <c r="N342" i="28"/>
  <c r="N367" i="28" s="1"/>
  <c r="N436" i="28" s="1"/>
  <c r="O115" i="28"/>
  <c r="N278" i="28"/>
  <c r="N303" i="28" s="1"/>
  <c r="N422" i="28" s="1"/>
  <c r="N165" i="28"/>
  <c r="N198" i="28" s="1"/>
  <c r="N223" i="28" s="1"/>
  <c r="O96" i="28"/>
  <c r="H350" i="28"/>
  <c r="H375" i="28" s="1"/>
  <c r="G123" i="28"/>
  <c r="G172" i="28" s="1"/>
  <c r="G205" i="28" s="1"/>
  <c r="G230" i="28" s="1"/>
  <c r="H343" i="28"/>
  <c r="H368" i="28" s="1"/>
  <c r="G116" i="28"/>
  <c r="N277" i="28"/>
  <c r="N302" i="28" s="1"/>
  <c r="N421" i="28" s="1"/>
  <c r="N164" i="28"/>
  <c r="N197" i="28" s="1"/>
  <c r="N222" i="28" s="1"/>
  <c r="O95" i="28"/>
  <c r="H275" i="28"/>
  <c r="H300" i="28" s="1"/>
  <c r="H162" i="28"/>
  <c r="H195" i="28" s="1"/>
  <c r="H220" i="28" s="1"/>
  <c r="G93" i="28"/>
  <c r="N280" i="28"/>
  <c r="N305" i="28" s="1"/>
  <c r="N424" i="28" s="1"/>
  <c r="N167" i="28"/>
  <c r="N200" i="28" s="1"/>
  <c r="N225" i="28" s="1"/>
  <c r="O98" i="28"/>
  <c r="N347" i="28"/>
  <c r="N372" i="28" s="1"/>
  <c r="N441" i="28" s="1"/>
  <c r="O120" i="28"/>
  <c r="H243" i="28"/>
  <c r="J243" i="28"/>
  <c r="O243" i="28" s="1"/>
  <c r="R243" i="28" s="1"/>
  <c r="L415" i="28"/>
  <c r="W231" i="28"/>
  <c r="M206" i="28"/>
  <c r="M231" i="28" s="1"/>
  <c r="M184" i="28"/>
  <c r="N181" i="28"/>
  <c r="N344" i="28"/>
  <c r="N369" i="28" s="1"/>
  <c r="N438" i="28" s="1"/>
  <c r="O117" i="28"/>
  <c r="H244" i="28"/>
  <c r="J244" i="28"/>
  <c r="O244" i="28" s="1"/>
  <c r="R244" i="28" s="1"/>
  <c r="M413" i="28"/>
  <c r="X229" i="28"/>
  <c r="H344" i="28"/>
  <c r="H369" i="28" s="1"/>
  <c r="G117" i="28"/>
  <c r="H340" i="28"/>
  <c r="H365" i="28" s="1"/>
  <c r="G113" i="28"/>
  <c r="N143" i="28"/>
  <c r="N343" i="28"/>
  <c r="N368" i="28" s="1"/>
  <c r="N437" i="28" s="1"/>
  <c r="O116" i="28"/>
  <c r="N176" i="28"/>
  <c r="N159" i="28" s="1"/>
  <c r="N178" i="28" s="1"/>
  <c r="O107" i="28"/>
  <c r="G285" i="28"/>
  <c r="G310" i="28" s="1"/>
  <c r="F103" i="28"/>
  <c r="M407" i="28"/>
  <c r="X223" i="28"/>
  <c r="H174" i="28"/>
  <c r="G105" i="28"/>
  <c r="N350" i="28"/>
  <c r="N375" i="28" s="1"/>
  <c r="N444" i="28" s="1"/>
  <c r="O123" i="28"/>
  <c r="G282" i="28"/>
  <c r="G307" i="28" s="1"/>
  <c r="F100" i="28"/>
  <c r="H145" i="28"/>
  <c r="H144" i="28"/>
  <c r="H351" i="28"/>
  <c r="H376" i="28" s="1"/>
  <c r="I143" i="28"/>
  <c r="I146" i="28" s="1"/>
  <c r="G124" i="28"/>
  <c r="H239" i="28"/>
  <c r="J239" i="28"/>
  <c r="O239" i="28" s="1"/>
  <c r="R239" i="28" s="1"/>
  <c r="N276" i="28"/>
  <c r="N301" i="28" s="1"/>
  <c r="N420" i="28" s="1"/>
  <c r="N163" i="28"/>
  <c r="N196" i="28" s="1"/>
  <c r="N221" i="28" s="1"/>
  <c r="O94" i="28"/>
  <c r="N275" i="28"/>
  <c r="N300" i="28" s="1"/>
  <c r="N419" i="28" s="1"/>
  <c r="N162" i="28"/>
  <c r="N195" i="28" s="1"/>
  <c r="N220" i="28" s="1"/>
  <c r="O93" i="28"/>
  <c r="J238" i="28"/>
  <c r="O238" i="28" s="1"/>
  <c r="R238" i="28" s="1"/>
  <c r="H238" i="28"/>
  <c r="N348" i="28"/>
  <c r="N373" i="28" s="1"/>
  <c r="N442" i="28" s="1"/>
  <c r="O121" i="28"/>
  <c r="M406" i="28"/>
  <c r="X222" i="28"/>
  <c r="M409" i="28"/>
  <c r="X225" i="28"/>
  <c r="H349" i="28"/>
  <c r="H374" i="28" s="1"/>
  <c r="G122" i="28"/>
  <c r="G171" i="28" s="1"/>
  <c r="G204" i="28" s="1"/>
  <c r="G229" i="28" s="1"/>
  <c r="M408" i="28"/>
  <c r="X224" i="28"/>
  <c r="M181" i="28"/>
  <c r="H341" i="28"/>
  <c r="H366" i="28" s="1"/>
  <c r="G114" i="28"/>
  <c r="L125" i="26"/>
  <c r="M125" i="26" s="1"/>
  <c r="N125" i="26" s="1"/>
  <c r="O125" i="26" s="1"/>
  <c r="P125" i="26" s="1"/>
  <c r="Q125" i="26" s="1"/>
  <c r="R125" i="26" s="1"/>
  <c r="S125" i="26" s="1"/>
  <c r="T125" i="26" s="1"/>
  <c r="U125" i="26" s="1"/>
  <c r="V125" i="26" s="1"/>
  <c r="J104" i="26"/>
  <c r="J136" i="26" s="1"/>
  <c r="K286" i="26"/>
  <c r="K311" i="26" s="1"/>
  <c r="K430" i="26" s="1"/>
  <c r="J121" i="26"/>
  <c r="J348" i="26" s="1"/>
  <c r="J373" i="26" s="1"/>
  <c r="J442" i="26" s="1"/>
  <c r="L104" i="26"/>
  <c r="L136" i="26" s="1"/>
  <c r="Q327" i="26"/>
  <c r="L121" i="26"/>
  <c r="L348" i="26" s="1"/>
  <c r="L373" i="26" s="1"/>
  <c r="L442" i="26" s="1"/>
  <c r="Q391" i="26"/>
  <c r="L127" i="26"/>
  <c r="M127" i="26" s="1"/>
  <c r="N127" i="26" s="1"/>
  <c r="O127" i="26" s="1"/>
  <c r="P127" i="26" s="1"/>
  <c r="Q127" i="26" s="1"/>
  <c r="R127" i="26" s="1"/>
  <c r="S127" i="26" s="1"/>
  <c r="T127" i="26" s="1"/>
  <c r="U127" i="26" s="1"/>
  <c r="V127" i="26" s="1"/>
  <c r="K174" i="26"/>
  <c r="L105" i="26"/>
  <c r="M105" i="26" s="1"/>
  <c r="K171" i="26"/>
  <c r="K204" i="26" s="1"/>
  <c r="K229" i="26" s="1"/>
  <c r="L102" i="26"/>
  <c r="L284" i="26" s="1"/>
  <c r="L309" i="26" s="1"/>
  <c r="L428" i="26" s="1"/>
  <c r="J124" i="26"/>
  <c r="K143" i="26" s="1"/>
  <c r="K144" i="26"/>
  <c r="K365" i="26"/>
  <c r="K434" i="26" s="1"/>
  <c r="K351" i="26"/>
  <c r="K376" i="26" s="1"/>
  <c r="K445" i="26" s="1"/>
  <c r="J102" i="26"/>
  <c r="J284" i="26" s="1"/>
  <c r="J309" i="26" s="1"/>
  <c r="J428" i="26" s="1"/>
  <c r="K173" i="26"/>
  <c r="K184" i="26" s="1"/>
  <c r="L124" i="26"/>
  <c r="L143" i="26" s="1"/>
  <c r="Q383" i="26"/>
  <c r="L113" i="26"/>
  <c r="M113" i="26" s="1"/>
  <c r="Q388" i="26"/>
  <c r="K345" i="26"/>
  <c r="K370" i="26" s="1"/>
  <c r="J118" i="26"/>
  <c r="L118" i="26"/>
  <c r="L281" i="26"/>
  <c r="L306" i="26" s="1"/>
  <c r="L425" i="26" s="1"/>
  <c r="M99" i="26"/>
  <c r="L286" i="26"/>
  <c r="L311" i="26" s="1"/>
  <c r="L430" i="26" s="1"/>
  <c r="G391" i="26"/>
  <c r="K442" i="26"/>
  <c r="J126" i="26"/>
  <c r="I126" i="26" s="1"/>
  <c r="H126" i="26" s="1"/>
  <c r="G126" i="26" s="1"/>
  <c r="F126" i="26" s="1"/>
  <c r="E126" i="26" s="1"/>
  <c r="D126" i="26" s="1"/>
  <c r="C126" i="26" s="1"/>
  <c r="L126" i="26"/>
  <c r="M126" i="26" s="1"/>
  <c r="N126" i="26" s="1"/>
  <c r="O126" i="26" s="1"/>
  <c r="P126" i="26" s="1"/>
  <c r="Q126" i="26" s="1"/>
  <c r="R126" i="26" s="1"/>
  <c r="S126" i="26" s="1"/>
  <c r="T126" i="26" s="1"/>
  <c r="U126" i="26" s="1"/>
  <c r="V126" i="26" s="1"/>
  <c r="Q385" i="26"/>
  <c r="K342" i="26"/>
  <c r="K367" i="26" s="1"/>
  <c r="L115" i="26"/>
  <c r="J115" i="26"/>
  <c r="Q389" i="26"/>
  <c r="K346" i="26"/>
  <c r="K371" i="26" s="1"/>
  <c r="L119" i="26"/>
  <c r="L168" i="26" s="1"/>
  <c r="L201" i="26" s="1"/>
  <c r="L226" i="26" s="1"/>
  <c r="J119" i="26"/>
  <c r="J168" i="26" s="1"/>
  <c r="J201" i="26" s="1"/>
  <c r="J226" i="26" s="1"/>
  <c r="J410" i="26" s="1"/>
  <c r="Q392" i="26"/>
  <c r="K349" i="26"/>
  <c r="K374" i="26" s="1"/>
  <c r="L122" i="26"/>
  <c r="J122" i="26"/>
  <c r="Q390" i="26"/>
  <c r="K347" i="26"/>
  <c r="K372" i="26" s="1"/>
  <c r="J120" i="26"/>
  <c r="L120" i="26"/>
  <c r="Q320" i="26"/>
  <c r="K277" i="26"/>
  <c r="K302" i="26" s="1"/>
  <c r="K164" i="26"/>
  <c r="J95" i="26"/>
  <c r="L95" i="26"/>
  <c r="Q387" i="26"/>
  <c r="K344" i="26"/>
  <c r="K369" i="26" s="1"/>
  <c r="L117" i="26"/>
  <c r="J117" i="26"/>
  <c r="Q323" i="26"/>
  <c r="K280" i="26"/>
  <c r="K305" i="26" s="1"/>
  <c r="K167" i="26"/>
  <c r="L98" i="26"/>
  <c r="J98" i="26"/>
  <c r="K168" i="26"/>
  <c r="Q318" i="26"/>
  <c r="L93" i="26"/>
  <c r="J93" i="26"/>
  <c r="Q321" i="26"/>
  <c r="K278" i="26"/>
  <c r="K303" i="26" s="1"/>
  <c r="L96" i="26"/>
  <c r="J96" i="26"/>
  <c r="K165" i="26"/>
  <c r="K176" i="26"/>
  <c r="L107" i="26"/>
  <c r="J107" i="26"/>
  <c r="Q393" i="26"/>
  <c r="K350" i="26"/>
  <c r="K375" i="26" s="1"/>
  <c r="L123" i="26"/>
  <c r="J123" i="26"/>
  <c r="J281" i="26"/>
  <c r="J306" i="26" s="1"/>
  <c r="J425" i="26" s="1"/>
  <c r="I99" i="26"/>
  <c r="K135" i="26"/>
  <c r="J137" i="26"/>
  <c r="Q326" i="26"/>
  <c r="K283" i="26"/>
  <c r="K308" i="26" s="1"/>
  <c r="K170" i="26"/>
  <c r="J101" i="26"/>
  <c r="L101" i="26"/>
  <c r="Q322" i="26"/>
  <c r="K279" i="26"/>
  <c r="K304" i="26" s="1"/>
  <c r="J97" i="26"/>
  <c r="L97" i="26"/>
  <c r="K166" i="26"/>
  <c r="J340" i="26"/>
  <c r="J365" i="26" s="1"/>
  <c r="J434" i="26" s="1"/>
  <c r="I113" i="26"/>
  <c r="K428" i="26"/>
  <c r="G327" i="26"/>
  <c r="K175" i="26"/>
  <c r="J106" i="26"/>
  <c r="L106" i="26"/>
  <c r="Q319" i="26"/>
  <c r="K276" i="26"/>
  <c r="K301" i="26" s="1"/>
  <c r="K163" i="26"/>
  <c r="L94" i="26"/>
  <c r="J94" i="26"/>
  <c r="J174" i="26"/>
  <c r="I105" i="26"/>
  <c r="K425" i="26"/>
  <c r="G324" i="26"/>
  <c r="Q328" i="26"/>
  <c r="K285" i="26"/>
  <c r="K310" i="26" s="1"/>
  <c r="K172" i="26"/>
  <c r="L103" i="26"/>
  <c r="J103" i="26"/>
  <c r="Q384" i="26"/>
  <c r="K341" i="26"/>
  <c r="K366" i="26" s="1"/>
  <c r="L114" i="26"/>
  <c r="J114" i="26"/>
  <c r="Q325" i="26"/>
  <c r="K282" i="26"/>
  <c r="K307" i="26" s="1"/>
  <c r="K169" i="26"/>
  <c r="L100" i="26"/>
  <c r="J100" i="26"/>
  <c r="Q386" i="26"/>
  <c r="J116" i="26"/>
  <c r="K343" i="26"/>
  <c r="K368" i="26" s="1"/>
  <c r="L116" i="26"/>
  <c r="M42" i="25"/>
  <c r="K86" i="25" s="1"/>
  <c r="L86" i="25" s="1"/>
  <c r="P47" i="25"/>
  <c r="K111" i="25" s="1"/>
  <c r="J111" i="25" s="1"/>
  <c r="I111" i="25" s="1"/>
  <c r="H111" i="25" s="1"/>
  <c r="G111" i="25" s="1"/>
  <c r="F111" i="25" s="1"/>
  <c r="E111" i="25" s="1"/>
  <c r="D111" i="25" s="1"/>
  <c r="M41" i="25"/>
  <c r="K85" i="25" s="1"/>
  <c r="K267" i="25" s="1"/>
  <c r="K292" i="25" s="1"/>
  <c r="J43" i="25"/>
  <c r="J45" i="25"/>
  <c r="J46" i="25"/>
  <c r="P45" i="25"/>
  <c r="K109" i="25" s="1"/>
  <c r="J109" i="25" s="1"/>
  <c r="I40" i="25"/>
  <c r="J40" i="25" s="1"/>
  <c r="O38" i="25"/>
  <c r="P38" i="25" s="1"/>
  <c r="K102" i="25" s="1"/>
  <c r="Q372" i="25" s="1"/>
  <c r="P41" i="25"/>
  <c r="K105" i="25" s="1"/>
  <c r="J85" i="25"/>
  <c r="L85" i="25"/>
  <c r="K82" i="25"/>
  <c r="O35" i="25"/>
  <c r="P35" i="25" s="1"/>
  <c r="K99" i="25" s="1"/>
  <c r="O40" i="25"/>
  <c r="P40" i="25" s="1"/>
  <c r="K104" i="25" s="1"/>
  <c r="M47" i="25"/>
  <c r="M43" i="25"/>
  <c r="O37" i="25"/>
  <c r="P37" i="25" s="1"/>
  <c r="K101" i="25" s="1"/>
  <c r="L39" i="25"/>
  <c r="M39" i="25" s="1"/>
  <c r="I36" i="25"/>
  <c r="J36" i="25" s="1"/>
  <c r="O36" i="25"/>
  <c r="P36" i="25" s="1"/>
  <c r="K100" i="25" s="1"/>
  <c r="I37" i="25"/>
  <c r="J37" i="25" s="1"/>
  <c r="I38" i="25"/>
  <c r="J38" i="25" s="1"/>
  <c r="O39" i="25"/>
  <c r="P39" i="25" s="1"/>
  <c r="K103" i="25" s="1"/>
  <c r="P44" i="25"/>
  <c r="K108" i="25" s="1"/>
  <c r="M48" i="25"/>
  <c r="M49" i="25"/>
  <c r="I35" i="25"/>
  <c r="J35" i="25" s="1"/>
  <c r="M44" i="25"/>
  <c r="M45" i="25"/>
  <c r="M46" i="25"/>
  <c r="J48" i="25"/>
  <c r="J44" i="25"/>
  <c r="P46" i="25"/>
  <c r="K110" i="25" s="1"/>
  <c r="P42" i="25"/>
  <c r="K106" i="25" s="1"/>
  <c r="L35" i="25"/>
  <c r="M35" i="25" s="1"/>
  <c r="L36" i="25"/>
  <c r="M36" i="25" s="1"/>
  <c r="L37" i="25"/>
  <c r="M37" i="25" s="1"/>
  <c r="I39" i="25"/>
  <c r="J39" i="25" s="1"/>
  <c r="L40" i="25"/>
  <c r="M40" i="25" s="1"/>
  <c r="J41" i="25"/>
  <c r="J42" i="25"/>
  <c r="P43" i="25"/>
  <c r="K107" i="25" s="1"/>
  <c r="J47" i="25"/>
  <c r="P48" i="25"/>
  <c r="K112" i="25" s="1"/>
  <c r="P49" i="25"/>
  <c r="K113" i="25" s="1"/>
  <c r="P14" i="22"/>
  <c r="P25" i="22"/>
  <c r="P24" i="22"/>
  <c r="P23" i="22"/>
  <c r="P22" i="22"/>
  <c r="P21" i="22"/>
  <c r="P20" i="22"/>
  <c r="P19" i="22"/>
  <c r="P18" i="22"/>
  <c r="P17" i="22"/>
  <c r="P16" i="22"/>
  <c r="P15" i="22"/>
  <c r="I104" i="26" l="1"/>
  <c r="M183" i="28"/>
  <c r="F105" i="28"/>
  <c r="G174" i="28"/>
  <c r="G340" i="28"/>
  <c r="G365" i="28" s="1"/>
  <c r="F113" i="28"/>
  <c r="O344" i="28"/>
  <c r="O369" i="28" s="1"/>
  <c r="O438" i="28" s="1"/>
  <c r="P117" i="28"/>
  <c r="O280" i="28"/>
  <c r="O305" i="28" s="1"/>
  <c r="O424" i="28" s="1"/>
  <c r="P98" i="28"/>
  <c r="O167" i="28"/>
  <c r="O200" i="28" s="1"/>
  <c r="O225" i="28" s="1"/>
  <c r="H217" i="28"/>
  <c r="O342" i="28"/>
  <c r="O367" i="28" s="1"/>
  <c r="O436" i="28" s="1"/>
  <c r="P115" i="28"/>
  <c r="O349" i="28"/>
  <c r="O374" i="28" s="1"/>
  <c r="O443" i="28" s="1"/>
  <c r="P122" i="28"/>
  <c r="O351" i="28"/>
  <c r="O376" i="28" s="1"/>
  <c r="O445" i="28" s="1"/>
  <c r="P124" i="28"/>
  <c r="O145" i="28" s="1"/>
  <c r="O144" i="28"/>
  <c r="F286" i="28"/>
  <c r="F311" i="28" s="1"/>
  <c r="F137" i="28"/>
  <c r="F136" i="28"/>
  <c r="G135" i="28"/>
  <c r="G138" i="28" s="1"/>
  <c r="E104" i="28"/>
  <c r="N137" i="28"/>
  <c r="N138" i="28" s="1"/>
  <c r="N411" i="28"/>
  <c r="Y227" i="28"/>
  <c r="O345" i="28"/>
  <c r="O370" i="28" s="1"/>
  <c r="O439" i="28" s="1"/>
  <c r="P118" i="28"/>
  <c r="O340" i="28"/>
  <c r="O365" i="28" s="1"/>
  <c r="O434" i="28" s="1"/>
  <c r="P113" i="28"/>
  <c r="G276" i="28"/>
  <c r="G301" i="28" s="1"/>
  <c r="G163" i="28"/>
  <c r="G196" i="28" s="1"/>
  <c r="G221" i="28" s="1"/>
  <c r="F94" i="28"/>
  <c r="O348" i="28"/>
  <c r="O373" i="28" s="1"/>
  <c r="O442" i="28" s="1"/>
  <c r="P121" i="28"/>
  <c r="O276" i="28"/>
  <c r="O301" i="28" s="1"/>
  <c r="O420" i="28" s="1"/>
  <c r="P94" i="28"/>
  <c r="O163" i="28"/>
  <c r="O196" i="28" s="1"/>
  <c r="O221" i="28" s="1"/>
  <c r="F285" i="28"/>
  <c r="F310" i="28" s="1"/>
  <c r="E103" i="28"/>
  <c r="O343" i="28"/>
  <c r="O368" i="28" s="1"/>
  <c r="O437" i="28" s="1"/>
  <c r="P116" i="28"/>
  <c r="M415" i="28"/>
  <c r="X231" i="28"/>
  <c r="N409" i="28"/>
  <c r="Y225" i="28"/>
  <c r="F116" i="28"/>
  <c r="F165" i="28" s="1"/>
  <c r="F198" i="28" s="1"/>
  <c r="F223" i="28" s="1"/>
  <c r="G343" i="28"/>
  <c r="G368" i="28" s="1"/>
  <c r="O278" i="28"/>
  <c r="O303" i="28" s="1"/>
  <c r="O422" i="28" s="1"/>
  <c r="P96" i="28"/>
  <c r="O165" i="28"/>
  <c r="O198" i="28" s="1"/>
  <c r="O223" i="28" s="1"/>
  <c r="O143" i="28"/>
  <c r="G280" i="28"/>
  <c r="G305" i="28" s="1"/>
  <c r="G167" i="28"/>
  <c r="G200" i="28" s="1"/>
  <c r="G225" i="28" s="1"/>
  <c r="F98" i="28"/>
  <c r="O279" i="28"/>
  <c r="O304" i="28" s="1"/>
  <c r="O423" i="28" s="1"/>
  <c r="P97" i="28"/>
  <c r="O166" i="28"/>
  <c r="O199" i="28" s="1"/>
  <c r="O224" i="28" s="1"/>
  <c r="O285" i="28"/>
  <c r="O310" i="28" s="1"/>
  <c r="O429" i="28" s="1"/>
  <c r="P103" i="28"/>
  <c r="O172" i="28"/>
  <c r="O205" i="28" s="1"/>
  <c r="O230" i="28" s="1"/>
  <c r="F281" i="28"/>
  <c r="F306" i="28" s="1"/>
  <c r="E99" i="28"/>
  <c r="G348" i="28"/>
  <c r="G373" i="28" s="1"/>
  <c r="F121" i="28"/>
  <c r="O281" i="28"/>
  <c r="O306" i="28" s="1"/>
  <c r="O425" i="28" s="1"/>
  <c r="P99" i="28"/>
  <c r="O168" i="28"/>
  <c r="O201" i="28" s="1"/>
  <c r="O226" i="28" s="1"/>
  <c r="N206" i="28"/>
  <c r="N231" i="28" s="1"/>
  <c r="N184" i="28"/>
  <c r="G346" i="28"/>
  <c r="G371" i="28" s="1"/>
  <c r="F119" i="28"/>
  <c r="G170" i="28"/>
  <c r="G203" i="28" s="1"/>
  <c r="G228" i="28" s="1"/>
  <c r="O283" i="28"/>
  <c r="O308" i="28" s="1"/>
  <c r="O427" i="28" s="1"/>
  <c r="P101" i="28"/>
  <c r="O170" i="28"/>
  <c r="O203" i="28" s="1"/>
  <c r="O228" i="28" s="1"/>
  <c r="F114" i="28"/>
  <c r="G341" i="28"/>
  <c r="G366" i="28" s="1"/>
  <c r="O275" i="28"/>
  <c r="O300" i="28" s="1"/>
  <c r="O419" i="28" s="1"/>
  <c r="P93" i="28"/>
  <c r="O162" i="28"/>
  <c r="O195" i="28" s="1"/>
  <c r="O220" i="28" s="1"/>
  <c r="Y221" i="28"/>
  <c r="N405" i="28"/>
  <c r="G351" i="28"/>
  <c r="G376" i="28" s="1"/>
  <c r="H143" i="28"/>
  <c r="H146" i="28" s="1"/>
  <c r="F124" i="28"/>
  <c r="F173" i="28" s="1"/>
  <c r="G144" i="28"/>
  <c r="G145" i="28"/>
  <c r="O350" i="28"/>
  <c r="O375" i="28" s="1"/>
  <c r="O444" i="28" s="1"/>
  <c r="P123" i="28"/>
  <c r="G344" i="28"/>
  <c r="G369" i="28" s="1"/>
  <c r="F117" i="28"/>
  <c r="O347" i="28"/>
  <c r="O372" i="28" s="1"/>
  <c r="O441" i="28" s="1"/>
  <c r="P120" i="28"/>
  <c r="O277" i="28"/>
  <c r="O302" i="28" s="1"/>
  <c r="O421" i="28" s="1"/>
  <c r="P95" i="28"/>
  <c r="O164" i="28"/>
  <c r="O197" i="28" s="1"/>
  <c r="O222" i="28" s="1"/>
  <c r="N407" i="28"/>
  <c r="Y223" i="28"/>
  <c r="G342" i="28"/>
  <c r="G367" i="28" s="1"/>
  <c r="F115" i="28"/>
  <c r="P174" i="28"/>
  <c r="Q105" i="28"/>
  <c r="O284" i="28"/>
  <c r="O309" i="28" s="1"/>
  <c r="O428" i="28" s="1"/>
  <c r="P102" i="28"/>
  <c r="O171" i="28"/>
  <c r="O204" i="28" s="1"/>
  <c r="O229" i="28" s="1"/>
  <c r="N408" i="28"/>
  <c r="Y224" i="28"/>
  <c r="G345" i="28"/>
  <c r="G370" i="28" s="1"/>
  <c r="F118" i="28"/>
  <c r="P175" i="28"/>
  <c r="Q106" i="28"/>
  <c r="O346" i="28"/>
  <c r="O371" i="28" s="1"/>
  <c r="O440" i="28" s="1"/>
  <c r="P119" i="28"/>
  <c r="N414" i="28"/>
  <c r="Y230" i="28"/>
  <c r="G173" i="28"/>
  <c r="N410" i="28"/>
  <c r="Y226" i="28"/>
  <c r="O286" i="28"/>
  <c r="O311" i="28" s="1"/>
  <c r="O430" i="28" s="1"/>
  <c r="P104" i="28"/>
  <c r="O173" i="28"/>
  <c r="N182" i="28" s="1"/>
  <c r="N183" i="28" s="1"/>
  <c r="O136" i="28"/>
  <c r="F278" i="28"/>
  <c r="F303" i="28" s="1"/>
  <c r="E96" i="28"/>
  <c r="G279" i="28"/>
  <c r="G304" i="28" s="1"/>
  <c r="F97" i="28"/>
  <c r="G166" i="28"/>
  <c r="G199" i="28" s="1"/>
  <c r="G224" i="28" s="1"/>
  <c r="F283" i="28"/>
  <c r="F308" i="28" s="1"/>
  <c r="E101" i="28"/>
  <c r="P114" i="28"/>
  <c r="O341" i="28"/>
  <c r="O366" i="28" s="1"/>
  <c r="O435" i="28" s="1"/>
  <c r="N412" i="28"/>
  <c r="Y228" i="28"/>
  <c r="G349" i="28"/>
  <c r="G374" i="28" s="1"/>
  <c r="F122" i="28"/>
  <c r="F171" i="28" s="1"/>
  <c r="F204" i="28" s="1"/>
  <c r="F229" i="28" s="1"/>
  <c r="Y220" i="28"/>
  <c r="N404" i="28"/>
  <c r="N217" i="28"/>
  <c r="F282" i="28"/>
  <c r="F307" i="28" s="1"/>
  <c r="E100" i="28"/>
  <c r="O176" i="28"/>
  <c r="O159" i="28" s="1"/>
  <c r="O178" i="28" s="1"/>
  <c r="P107" i="28"/>
  <c r="N146" i="28"/>
  <c r="G275" i="28"/>
  <c r="G300" i="28" s="1"/>
  <c r="F93" i="28"/>
  <c r="G162" i="28"/>
  <c r="G195" i="28" s="1"/>
  <c r="G220" i="28" s="1"/>
  <c r="N406" i="28"/>
  <c r="Y222" i="28"/>
  <c r="G350" i="28"/>
  <c r="G375" i="28" s="1"/>
  <c r="F123" i="28"/>
  <c r="N145" i="28"/>
  <c r="N413" i="28"/>
  <c r="Y229" i="28"/>
  <c r="F284" i="28"/>
  <c r="F309" i="28" s="1"/>
  <c r="E102" i="28"/>
  <c r="G347" i="28"/>
  <c r="G372" i="28" s="1"/>
  <c r="F120" i="28"/>
  <c r="F169" i="28" s="1"/>
  <c r="F202" i="28" s="1"/>
  <c r="F227" i="28" s="1"/>
  <c r="G175" i="28"/>
  <c r="F106" i="28"/>
  <c r="G176" i="28"/>
  <c r="G159" i="28" s="1"/>
  <c r="G178" i="28" s="1"/>
  <c r="F107" i="28"/>
  <c r="O282" i="28"/>
  <c r="O307" i="28" s="1"/>
  <c r="O426" i="28" s="1"/>
  <c r="P100" i="28"/>
  <c r="O169" i="28"/>
  <c r="O202" i="28" s="1"/>
  <c r="O227" i="28" s="1"/>
  <c r="G165" i="28"/>
  <c r="G198" i="28" s="1"/>
  <c r="G223" i="28" s="1"/>
  <c r="G277" i="28"/>
  <c r="G302" i="28" s="1"/>
  <c r="F95" i="28"/>
  <c r="G164" i="28"/>
  <c r="G197" i="28" s="1"/>
  <c r="G222" i="28" s="1"/>
  <c r="J286" i="26"/>
  <c r="J311" i="26" s="1"/>
  <c r="J430" i="26" s="1"/>
  <c r="G329" i="26"/>
  <c r="J351" i="26"/>
  <c r="J376" i="26" s="1"/>
  <c r="J445" i="26" s="1"/>
  <c r="L351" i="26"/>
  <c r="L376" i="26" s="1"/>
  <c r="L445" i="26" s="1"/>
  <c r="L174" i="26"/>
  <c r="K137" i="26"/>
  <c r="L135" i="26"/>
  <c r="M104" i="26"/>
  <c r="M136" i="26" s="1"/>
  <c r="K206" i="26"/>
  <c r="K231" i="26" s="1"/>
  <c r="G249" i="26" s="1"/>
  <c r="I121" i="26"/>
  <c r="H121" i="26" s="1"/>
  <c r="M121" i="26"/>
  <c r="N121" i="26" s="1"/>
  <c r="I124" i="26"/>
  <c r="I144" i="26" s="1"/>
  <c r="J144" i="26"/>
  <c r="J173" i="26"/>
  <c r="J184" i="26" s="1"/>
  <c r="L340" i="26"/>
  <c r="L365" i="26" s="1"/>
  <c r="L434" i="26" s="1"/>
  <c r="J145" i="26"/>
  <c r="G394" i="26"/>
  <c r="M102" i="26"/>
  <c r="N102" i="26" s="1"/>
  <c r="Q247" i="26"/>
  <c r="M124" i="26"/>
  <c r="N124" i="26" s="1"/>
  <c r="M145" i="26" s="1"/>
  <c r="L171" i="26"/>
  <c r="L204" i="26" s="1"/>
  <c r="L229" i="26" s="1"/>
  <c r="L413" i="26" s="1"/>
  <c r="K146" i="26"/>
  <c r="L173" i="26"/>
  <c r="L206" i="26" s="1"/>
  <c r="L231" i="26" s="1"/>
  <c r="G383" i="26"/>
  <c r="J383" i="26" s="1"/>
  <c r="O383" i="26" s="1"/>
  <c r="R383" i="26" s="1"/>
  <c r="L144" i="26"/>
  <c r="L146" i="26" s="1"/>
  <c r="I102" i="26"/>
  <c r="I284" i="26" s="1"/>
  <c r="I309" i="26" s="1"/>
  <c r="I428" i="26" s="1"/>
  <c r="K145" i="26"/>
  <c r="Q249" i="26"/>
  <c r="J171" i="26"/>
  <c r="J204" i="26" s="1"/>
  <c r="J229" i="26" s="1"/>
  <c r="J413" i="26" s="1"/>
  <c r="K138" i="26"/>
  <c r="L410" i="26"/>
  <c r="J341" i="26"/>
  <c r="J366" i="26" s="1"/>
  <c r="J435" i="26" s="1"/>
  <c r="I114" i="26"/>
  <c r="J172" i="26"/>
  <c r="J205" i="26" s="1"/>
  <c r="J230" i="26" s="1"/>
  <c r="J414" i="26" s="1"/>
  <c r="J285" i="26"/>
  <c r="J310" i="26" s="1"/>
  <c r="J429" i="26" s="1"/>
  <c r="I103" i="26"/>
  <c r="J175" i="26"/>
  <c r="I106" i="26"/>
  <c r="L275" i="26"/>
  <c r="L300" i="26" s="1"/>
  <c r="L419" i="26" s="1"/>
  <c r="L162" i="26"/>
  <c r="L195" i="26" s="1"/>
  <c r="L220" i="26" s="1"/>
  <c r="M93" i="26"/>
  <c r="M174" i="26"/>
  <c r="N105" i="26"/>
  <c r="J344" i="26"/>
  <c r="J369" i="26" s="1"/>
  <c r="J438" i="26" s="1"/>
  <c r="I117" i="26"/>
  <c r="K421" i="26"/>
  <c r="G320" i="26"/>
  <c r="M286" i="26"/>
  <c r="M311" i="26" s="1"/>
  <c r="M430" i="26" s="1"/>
  <c r="N104" i="26"/>
  <c r="N135" i="26" s="1"/>
  <c r="L343" i="26"/>
  <c r="L368" i="26" s="1"/>
  <c r="L437" i="26" s="1"/>
  <c r="M116" i="26"/>
  <c r="L341" i="26"/>
  <c r="L366" i="26" s="1"/>
  <c r="L435" i="26" s="1"/>
  <c r="M114" i="26"/>
  <c r="L285" i="26"/>
  <c r="L310" i="26" s="1"/>
  <c r="L429" i="26" s="1"/>
  <c r="L172" i="26"/>
  <c r="L205" i="26" s="1"/>
  <c r="L230" i="26" s="1"/>
  <c r="M103" i="26"/>
  <c r="I174" i="26"/>
  <c r="H105" i="26"/>
  <c r="L276" i="26"/>
  <c r="L301" i="26" s="1"/>
  <c r="L420" i="26" s="1"/>
  <c r="L163" i="26"/>
  <c r="L196" i="26" s="1"/>
  <c r="L221" i="26" s="1"/>
  <c r="M94" i="26"/>
  <c r="K427" i="26"/>
  <c r="G326" i="26"/>
  <c r="L344" i="26"/>
  <c r="L369" i="26" s="1"/>
  <c r="L438" i="26" s="1"/>
  <c r="M117" i="26"/>
  <c r="L277" i="26"/>
  <c r="L302" i="26" s="1"/>
  <c r="L421" i="26" s="1"/>
  <c r="L164" i="26"/>
  <c r="L197" i="26" s="1"/>
  <c r="L222" i="26" s="1"/>
  <c r="M95" i="26"/>
  <c r="L137" i="26"/>
  <c r="L345" i="26"/>
  <c r="L370" i="26" s="1"/>
  <c r="L439" i="26" s="1"/>
  <c r="M118" i="26"/>
  <c r="K437" i="26"/>
  <c r="G386" i="26"/>
  <c r="K426" i="26"/>
  <c r="G325" i="26"/>
  <c r="Q248" i="26"/>
  <c r="K205" i="26"/>
  <c r="K230" i="26" s="1"/>
  <c r="K196" i="26"/>
  <c r="K221" i="26" s="1"/>
  <c r="Q239" i="26"/>
  <c r="J327" i="26"/>
  <c r="O327" i="26" s="1"/>
  <c r="R327" i="26" s="1"/>
  <c r="J166" i="26"/>
  <c r="J199" i="26" s="1"/>
  <c r="J224" i="26" s="1"/>
  <c r="J408" i="26" s="1"/>
  <c r="I97" i="26"/>
  <c r="J279" i="26"/>
  <c r="J304" i="26" s="1"/>
  <c r="J423" i="26" s="1"/>
  <c r="L283" i="26"/>
  <c r="L308" i="26" s="1"/>
  <c r="L427" i="26" s="1"/>
  <c r="L170" i="26"/>
  <c r="L203" i="26" s="1"/>
  <c r="L228" i="26" s="1"/>
  <c r="M101" i="26"/>
  <c r="I281" i="26"/>
  <c r="I306" i="26" s="1"/>
  <c r="I425" i="26" s="1"/>
  <c r="H99" i="26"/>
  <c r="J350" i="26"/>
  <c r="J375" i="26" s="1"/>
  <c r="J444" i="26" s="1"/>
  <c r="I123" i="26"/>
  <c r="L176" i="26"/>
  <c r="L159" i="26" s="1"/>
  <c r="L178" i="26" s="1"/>
  <c r="M107" i="26"/>
  <c r="J329" i="26"/>
  <c r="O329" i="26" s="1"/>
  <c r="R329" i="26" s="1"/>
  <c r="J165" i="26"/>
  <c r="J198" i="26" s="1"/>
  <c r="J223" i="26" s="1"/>
  <c r="J407" i="26" s="1"/>
  <c r="J278" i="26"/>
  <c r="J303" i="26" s="1"/>
  <c r="J422" i="26" s="1"/>
  <c r="I96" i="26"/>
  <c r="I93" i="26"/>
  <c r="J162" i="26"/>
  <c r="J195" i="26" s="1"/>
  <c r="J220" i="26" s="1"/>
  <c r="J275" i="26"/>
  <c r="J300" i="26" s="1"/>
  <c r="J419" i="26" s="1"/>
  <c r="G318" i="26"/>
  <c r="K419" i="26"/>
  <c r="J280" i="26"/>
  <c r="J305" i="26" s="1"/>
  <c r="J424" i="26" s="1"/>
  <c r="J167" i="26"/>
  <c r="J200" i="26" s="1"/>
  <c r="J225" i="26" s="1"/>
  <c r="J409" i="26" s="1"/>
  <c r="I98" i="26"/>
  <c r="K424" i="26"/>
  <c r="G323" i="26"/>
  <c r="J164" i="26"/>
  <c r="J197" i="26" s="1"/>
  <c r="J222" i="26" s="1"/>
  <c r="J406" i="26" s="1"/>
  <c r="J277" i="26"/>
  <c r="J302" i="26" s="1"/>
  <c r="J421" i="26" s="1"/>
  <c r="I95" i="26"/>
  <c r="L347" i="26"/>
  <c r="L372" i="26" s="1"/>
  <c r="L441" i="26" s="1"/>
  <c r="M120" i="26"/>
  <c r="L349" i="26"/>
  <c r="L374" i="26" s="1"/>
  <c r="L443" i="26" s="1"/>
  <c r="M122" i="26"/>
  <c r="K440" i="26"/>
  <c r="G389" i="26"/>
  <c r="L342" i="26"/>
  <c r="L367" i="26" s="1"/>
  <c r="L436" i="26" s="1"/>
  <c r="M115" i="26"/>
  <c r="J345" i="26"/>
  <c r="J370" i="26" s="1"/>
  <c r="J439" i="26" s="1"/>
  <c r="I118" i="26"/>
  <c r="L282" i="26"/>
  <c r="L307" i="26" s="1"/>
  <c r="L426" i="26" s="1"/>
  <c r="L169" i="26"/>
  <c r="L202" i="26" s="1"/>
  <c r="L227" i="26" s="1"/>
  <c r="M100" i="26"/>
  <c r="Q242" i="26"/>
  <c r="K199" i="26"/>
  <c r="K224" i="26" s="1"/>
  <c r="Q246" i="26"/>
  <c r="K203" i="26"/>
  <c r="K228" i="26" s="1"/>
  <c r="G321" i="26"/>
  <c r="K422" i="26"/>
  <c r="L280" i="26"/>
  <c r="L305" i="26" s="1"/>
  <c r="L424" i="26" s="1"/>
  <c r="L167" i="26"/>
  <c r="L200" i="26" s="1"/>
  <c r="L225" i="26" s="1"/>
  <c r="M98" i="26"/>
  <c r="G392" i="26"/>
  <c r="K443" i="26"/>
  <c r="L346" i="26"/>
  <c r="L371" i="26" s="1"/>
  <c r="L440" i="26" s="1"/>
  <c r="M119" i="26"/>
  <c r="J342" i="26"/>
  <c r="J367" i="26" s="1"/>
  <c r="J436" i="26" s="1"/>
  <c r="I115" i="26"/>
  <c r="G388" i="26"/>
  <c r="K439" i="26"/>
  <c r="Q245" i="26"/>
  <c r="K202" i="26"/>
  <c r="K227" i="26" s="1"/>
  <c r="J324" i="26"/>
  <c r="O324" i="26" s="1"/>
  <c r="R324" i="26" s="1"/>
  <c r="I340" i="26"/>
  <c r="I365" i="26" s="1"/>
  <c r="I434" i="26" s="1"/>
  <c r="H113" i="26"/>
  <c r="L279" i="26"/>
  <c r="L304" i="26" s="1"/>
  <c r="L423" i="26" s="1"/>
  <c r="L166" i="26"/>
  <c r="L199" i="26" s="1"/>
  <c r="L224" i="26" s="1"/>
  <c r="M97" i="26"/>
  <c r="K444" i="26"/>
  <c r="G393" i="26"/>
  <c r="J176" i="26"/>
  <c r="J159" i="26" s="1"/>
  <c r="J178" i="26" s="1"/>
  <c r="I107" i="26"/>
  <c r="Q241" i="26"/>
  <c r="K198" i="26"/>
  <c r="K223" i="26" s="1"/>
  <c r="K200" i="26"/>
  <c r="K225" i="26" s="1"/>
  <c r="Q243" i="26"/>
  <c r="K441" i="26"/>
  <c r="G390" i="26"/>
  <c r="J349" i="26"/>
  <c r="J374" i="26" s="1"/>
  <c r="J443" i="26" s="1"/>
  <c r="I122" i="26"/>
  <c r="J343" i="26"/>
  <c r="J368" i="26" s="1"/>
  <c r="J437" i="26" s="1"/>
  <c r="I116" i="26"/>
  <c r="J169" i="26"/>
  <c r="J202" i="26" s="1"/>
  <c r="J227" i="26" s="1"/>
  <c r="J411" i="26" s="1"/>
  <c r="J282" i="26"/>
  <c r="J307" i="26" s="1"/>
  <c r="J426" i="26" s="1"/>
  <c r="I100" i="26"/>
  <c r="G384" i="26"/>
  <c r="K435" i="26"/>
  <c r="K429" i="26"/>
  <c r="G328" i="26"/>
  <c r="J276" i="26"/>
  <c r="J301" i="26" s="1"/>
  <c r="J420" i="26" s="1"/>
  <c r="J163" i="26"/>
  <c r="J196" i="26" s="1"/>
  <c r="J221" i="26" s="1"/>
  <c r="J405" i="26" s="1"/>
  <c r="I94" i="26"/>
  <c r="K420" i="26"/>
  <c r="G319" i="26"/>
  <c r="L175" i="26"/>
  <c r="M106" i="26"/>
  <c r="K423" i="26"/>
  <c r="G322" i="26"/>
  <c r="J170" i="26"/>
  <c r="J203" i="26" s="1"/>
  <c r="J228" i="26" s="1"/>
  <c r="J412" i="26" s="1"/>
  <c r="I101" i="26"/>
  <c r="J283" i="26"/>
  <c r="J308" i="26" s="1"/>
  <c r="J427" i="26" s="1"/>
  <c r="J135" i="26"/>
  <c r="J138" i="26" s="1"/>
  <c r="I136" i="26"/>
  <c r="I286" i="26"/>
  <c r="I311" i="26" s="1"/>
  <c r="I430" i="26" s="1"/>
  <c r="I137" i="26"/>
  <c r="H104" i="26"/>
  <c r="L350" i="26"/>
  <c r="L375" i="26" s="1"/>
  <c r="L444" i="26" s="1"/>
  <c r="M123" i="26"/>
  <c r="L278" i="26"/>
  <c r="L303" i="26" s="1"/>
  <c r="L422" i="26" s="1"/>
  <c r="L165" i="26"/>
  <c r="L198" i="26" s="1"/>
  <c r="L223" i="26" s="1"/>
  <c r="M96" i="26"/>
  <c r="Q244" i="26"/>
  <c r="K201" i="26"/>
  <c r="K226" i="26" s="1"/>
  <c r="G387" i="26"/>
  <c r="K438" i="26"/>
  <c r="Q240" i="26"/>
  <c r="K197" i="26"/>
  <c r="K222" i="26" s="1"/>
  <c r="J347" i="26"/>
  <c r="J372" i="26" s="1"/>
  <c r="J441" i="26" s="1"/>
  <c r="I120" i="26"/>
  <c r="M340" i="26"/>
  <c r="M365" i="26" s="1"/>
  <c r="M434" i="26" s="1"/>
  <c r="N113" i="26"/>
  <c r="J346" i="26"/>
  <c r="J371" i="26" s="1"/>
  <c r="J440" i="26" s="1"/>
  <c r="I119" i="26"/>
  <c r="I168" i="26" s="1"/>
  <c r="I201" i="26" s="1"/>
  <c r="I226" i="26" s="1"/>
  <c r="I410" i="26" s="1"/>
  <c r="K436" i="26"/>
  <c r="G385" i="26"/>
  <c r="K413" i="26"/>
  <c r="G247" i="26"/>
  <c r="J391" i="26"/>
  <c r="O391" i="26" s="1"/>
  <c r="R391" i="26" s="1"/>
  <c r="M135" i="26"/>
  <c r="N99" i="26"/>
  <c r="M281" i="26"/>
  <c r="M306" i="26" s="1"/>
  <c r="M425" i="26" s="1"/>
  <c r="L109" i="25"/>
  <c r="J86" i="25"/>
  <c r="I86" i="25" s="1"/>
  <c r="Q310" i="25"/>
  <c r="Q379" i="25"/>
  <c r="K154" i="25"/>
  <c r="K187" i="25" s="1"/>
  <c r="K212" i="25" s="1"/>
  <c r="K268" i="25"/>
  <c r="K293" i="25" s="1"/>
  <c r="K414" i="25" s="1"/>
  <c r="Q311" i="25"/>
  <c r="K336" i="25"/>
  <c r="K361" i="25" s="1"/>
  <c r="K434" i="25" s="1"/>
  <c r="L111" i="25"/>
  <c r="M111" i="25" s="1"/>
  <c r="N111" i="25" s="1"/>
  <c r="O111" i="25" s="1"/>
  <c r="P111" i="25" s="1"/>
  <c r="Q111" i="25" s="1"/>
  <c r="R111" i="25" s="1"/>
  <c r="S111" i="25" s="1"/>
  <c r="T111" i="25" s="1"/>
  <c r="U111" i="25" s="1"/>
  <c r="V111" i="25" s="1"/>
  <c r="L102" i="25"/>
  <c r="L329" i="25" s="1"/>
  <c r="L354" i="25" s="1"/>
  <c r="K332" i="25"/>
  <c r="K357" i="25" s="1"/>
  <c r="K430" i="25" s="1"/>
  <c r="J102" i="25"/>
  <c r="J329" i="25" s="1"/>
  <c r="J354" i="25" s="1"/>
  <c r="J427" i="25" s="1"/>
  <c r="K329" i="25"/>
  <c r="K354" i="25" s="1"/>
  <c r="K427" i="25" s="1"/>
  <c r="R38" i="25"/>
  <c r="T38" i="25" s="1"/>
  <c r="V38" i="25" s="1"/>
  <c r="R41" i="25"/>
  <c r="T41" i="25" s="1"/>
  <c r="V41" i="25" s="1"/>
  <c r="L105" i="25"/>
  <c r="M105" i="25" s="1"/>
  <c r="Q375" i="25"/>
  <c r="R42" i="25"/>
  <c r="T42" i="25" s="1"/>
  <c r="V42" i="25" s="1"/>
  <c r="J105" i="25"/>
  <c r="J154" i="25" s="1"/>
  <c r="J187" i="25" s="1"/>
  <c r="Q380" i="25"/>
  <c r="K337" i="25"/>
  <c r="K362" i="25" s="1"/>
  <c r="J110" i="25"/>
  <c r="K132" i="25"/>
  <c r="L110" i="25"/>
  <c r="K330" i="25"/>
  <c r="K355" i="25" s="1"/>
  <c r="Q373" i="25"/>
  <c r="J103" i="25"/>
  <c r="L103" i="25"/>
  <c r="J112" i="25"/>
  <c r="I112" i="25" s="1"/>
  <c r="H112" i="25" s="1"/>
  <c r="G112" i="25" s="1"/>
  <c r="F112" i="25" s="1"/>
  <c r="E112" i="25" s="1"/>
  <c r="D112" i="25" s="1"/>
  <c r="L112" i="25"/>
  <c r="M112" i="25" s="1"/>
  <c r="N112" i="25" s="1"/>
  <c r="O112" i="25" s="1"/>
  <c r="P112" i="25" s="1"/>
  <c r="Q112" i="25" s="1"/>
  <c r="R112" i="25" s="1"/>
  <c r="S112" i="25" s="1"/>
  <c r="T112" i="25" s="1"/>
  <c r="U112" i="25" s="1"/>
  <c r="V112" i="25" s="1"/>
  <c r="R36" i="25"/>
  <c r="T36" i="25" s="1"/>
  <c r="K80" i="25"/>
  <c r="R49" i="25"/>
  <c r="T49" i="25" s="1"/>
  <c r="K93" i="25"/>
  <c r="R47" i="25"/>
  <c r="T47" i="25" s="1"/>
  <c r="K91" i="25"/>
  <c r="Q377" i="25"/>
  <c r="K334" i="25"/>
  <c r="K359" i="25" s="1"/>
  <c r="J107" i="25"/>
  <c r="L107" i="25"/>
  <c r="Q376" i="25"/>
  <c r="K333" i="25"/>
  <c r="K358" i="25" s="1"/>
  <c r="J106" i="25"/>
  <c r="L106" i="25"/>
  <c r="L155" i="25" s="1"/>
  <c r="L188" i="25" s="1"/>
  <c r="L213" i="25" s="1"/>
  <c r="G231" i="25" s="1"/>
  <c r="K90" i="25"/>
  <c r="R46" i="25"/>
  <c r="T46" i="25" s="1"/>
  <c r="K335" i="25"/>
  <c r="K360" i="25" s="1"/>
  <c r="J108" i="25"/>
  <c r="Q378" i="25"/>
  <c r="L108" i="25"/>
  <c r="Q370" i="25"/>
  <c r="K327" i="25"/>
  <c r="K352" i="25" s="1"/>
  <c r="J100" i="25"/>
  <c r="L100" i="25"/>
  <c r="Q371" i="25"/>
  <c r="K328" i="25"/>
  <c r="K353" i="25" s="1"/>
  <c r="J101" i="25"/>
  <c r="L101" i="25"/>
  <c r="K155" i="25"/>
  <c r="Q369" i="25"/>
  <c r="J99" i="25"/>
  <c r="K326" i="25"/>
  <c r="K351" i="25" s="1"/>
  <c r="L99" i="25"/>
  <c r="J336" i="25"/>
  <c r="J361" i="25" s="1"/>
  <c r="J434" i="25" s="1"/>
  <c r="I109" i="25"/>
  <c r="L267" i="25"/>
  <c r="L292" i="25" s="1"/>
  <c r="M85" i="25"/>
  <c r="J113" i="25"/>
  <c r="I113" i="25" s="1"/>
  <c r="H113" i="25" s="1"/>
  <c r="G113" i="25" s="1"/>
  <c r="F113" i="25" s="1"/>
  <c r="E113" i="25" s="1"/>
  <c r="D113" i="25" s="1"/>
  <c r="L113" i="25"/>
  <c r="M113" i="25" s="1"/>
  <c r="N113" i="25" s="1"/>
  <c r="O113" i="25" s="1"/>
  <c r="P113" i="25" s="1"/>
  <c r="Q113" i="25" s="1"/>
  <c r="R113" i="25" s="1"/>
  <c r="S113" i="25" s="1"/>
  <c r="T113" i="25" s="1"/>
  <c r="U113" i="25" s="1"/>
  <c r="V113" i="25" s="1"/>
  <c r="K81" i="25"/>
  <c r="R37" i="25"/>
  <c r="T37" i="25" s="1"/>
  <c r="R45" i="25"/>
  <c r="T45" i="25" s="1"/>
  <c r="K89" i="25"/>
  <c r="L268" i="25"/>
  <c r="L293" i="25" s="1"/>
  <c r="M86" i="25"/>
  <c r="R43" i="25"/>
  <c r="T43" i="25" s="1"/>
  <c r="K87" i="25"/>
  <c r="Q307" i="25"/>
  <c r="K264" i="25"/>
  <c r="K289" i="25" s="1"/>
  <c r="K151" i="25"/>
  <c r="J82" i="25"/>
  <c r="L82" i="25"/>
  <c r="K413" i="25"/>
  <c r="R44" i="25"/>
  <c r="T44" i="25" s="1"/>
  <c r="K88" i="25"/>
  <c r="J267" i="25"/>
  <c r="J292" i="25" s="1"/>
  <c r="J413" i="25" s="1"/>
  <c r="I85" i="25"/>
  <c r="R40" i="25"/>
  <c r="T40" i="25" s="1"/>
  <c r="K84" i="25"/>
  <c r="K79" i="25"/>
  <c r="R35" i="25"/>
  <c r="T35" i="25" s="1"/>
  <c r="K92" i="25"/>
  <c r="R48" i="25"/>
  <c r="T48" i="25" s="1"/>
  <c r="K83" i="25"/>
  <c r="R39" i="25"/>
  <c r="T39" i="25" s="1"/>
  <c r="Q374" i="25"/>
  <c r="K331" i="25"/>
  <c r="K356" i="25" s="1"/>
  <c r="J104" i="25"/>
  <c r="L104" i="25"/>
  <c r="M109" i="25"/>
  <c r="L336" i="25"/>
  <c r="L361" i="25" s="1"/>
  <c r="Q230" i="25"/>
  <c r="O146" i="28" l="1"/>
  <c r="P143" i="28"/>
  <c r="O181" i="28"/>
  <c r="F277" i="28"/>
  <c r="F302" i="28" s="1"/>
  <c r="F164" i="28"/>
  <c r="F197" i="28" s="1"/>
  <c r="F222" i="28" s="1"/>
  <c r="E95" i="28"/>
  <c r="P282" i="28"/>
  <c r="P307" i="28" s="1"/>
  <c r="P169" i="28"/>
  <c r="P202" i="28" s="1"/>
  <c r="P227" i="28" s="1"/>
  <c r="Q100" i="28"/>
  <c r="F175" i="28"/>
  <c r="E106" i="28"/>
  <c r="D102" i="28"/>
  <c r="E284" i="28"/>
  <c r="E309" i="28" s="1"/>
  <c r="E282" i="28"/>
  <c r="E307" i="28" s="1"/>
  <c r="D100" i="28"/>
  <c r="D101" i="28"/>
  <c r="E283" i="28"/>
  <c r="E308" i="28" s="1"/>
  <c r="F279" i="28"/>
  <c r="F304" i="28" s="1"/>
  <c r="F166" i="28"/>
  <c r="F199" i="28" s="1"/>
  <c r="F224" i="28" s="1"/>
  <c r="E97" i="28"/>
  <c r="P286" i="28"/>
  <c r="P311" i="28" s="1"/>
  <c r="P173" i="28"/>
  <c r="O182" i="28" s="1"/>
  <c r="P136" i="28"/>
  <c r="Q104" i="28"/>
  <c r="Q135" i="28" s="1"/>
  <c r="P346" i="28"/>
  <c r="P371" i="28" s="1"/>
  <c r="Q119" i="28"/>
  <c r="F345" i="28"/>
  <c r="F370" i="28" s="1"/>
  <c r="E118" i="28"/>
  <c r="O413" i="28"/>
  <c r="Z229" i="28"/>
  <c r="P347" i="28"/>
  <c r="P372" i="28" s="1"/>
  <c r="Q120" i="28"/>
  <c r="P283" i="28"/>
  <c r="P308" i="28" s="1"/>
  <c r="P170" i="28"/>
  <c r="P203" i="28" s="1"/>
  <c r="P228" i="28" s="1"/>
  <c r="Q101" i="28"/>
  <c r="F348" i="28"/>
  <c r="F373" i="28" s="1"/>
  <c r="E121" i="28"/>
  <c r="E170" i="28" s="1"/>
  <c r="E203" i="28" s="1"/>
  <c r="E228" i="28" s="1"/>
  <c r="O408" i="28"/>
  <c r="Z224" i="28"/>
  <c r="P278" i="28"/>
  <c r="P303" i="28" s="1"/>
  <c r="P165" i="28"/>
  <c r="P198" i="28" s="1"/>
  <c r="P223" i="28" s="1"/>
  <c r="Q96" i="28"/>
  <c r="P343" i="28"/>
  <c r="P368" i="28" s="1"/>
  <c r="Q116" i="28"/>
  <c r="P348" i="28"/>
  <c r="P373" i="28" s="1"/>
  <c r="Q121" i="28"/>
  <c r="F135" i="28"/>
  <c r="F138" i="28" s="1"/>
  <c r="E286" i="28"/>
  <c r="E311" i="28" s="1"/>
  <c r="E137" i="28"/>
  <c r="D104" i="28"/>
  <c r="E136" i="28"/>
  <c r="G181" i="28"/>
  <c r="F206" i="28"/>
  <c r="F231" i="28" s="1"/>
  <c r="F184" i="28"/>
  <c r="F182" i="28"/>
  <c r="P349" i="28"/>
  <c r="P374" i="28" s="1"/>
  <c r="Q122" i="28"/>
  <c r="F170" i="28"/>
  <c r="F203" i="28" s="1"/>
  <c r="F228" i="28" s="1"/>
  <c r="O137" i="28"/>
  <c r="O138" i="28" s="1"/>
  <c r="P135" i="28"/>
  <c r="G206" i="28"/>
  <c r="G231" i="28" s="1"/>
  <c r="G184" i="28"/>
  <c r="G182" i="28"/>
  <c r="H181" i="28"/>
  <c r="H183" i="28" s="1"/>
  <c r="P284" i="28"/>
  <c r="P309" i="28" s="1"/>
  <c r="P171" i="28"/>
  <c r="P204" i="28" s="1"/>
  <c r="P229" i="28" s="1"/>
  <c r="Q102" i="28"/>
  <c r="F342" i="28"/>
  <c r="F367" i="28" s="1"/>
  <c r="E115" i="28"/>
  <c r="O406" i="28"/>
  <c r="Z222" i="28"/>
  <c r="P350" i="28"/>
  <c r="P375" i="28" s="1"/>
  <c r="Q123" i="28"/>
  <c r="F351" i="28"/>
  <c r="F376" i="28" s="1"/>
  <c r="F145" i="28"/>
  <c r="F144" i="28"/>
  <c r="E124" i="28"/>
  <c r="E173" i="28" s="1"/>
  <c r="G143" i="28"/>
  <c r="G146" i="28" s="1"/>
  <c r="O410" i="28"/>
  <c r="Z226" i="28"/>
  <c r="O414" i="28"/>
  <c r="Z230" i="28"/>
  <c r="P279" i="28"/>
  <c r="P304" i="28" s="1"/>
  <c r="P166" i="28"/>
  <c r="P199" i="28" s="1"/>
  <c r="P224" i="28" s="1"/>
  <c r="Q97" i="28"/>
  <c r="O405" i="28"/>
  <c r="Z221" i="28"/>
  <c r="P340" i="28"/>
  <c r="P365" i="28" s="1"/>
  <c r="Q113" i="28"/>
  <c r="P144" i="28"/>
  <c r="P146" i="28" s="1"/>
  <c r="Q124" i="28"/>
  <c r="P145" i="28" s="1"/>
  <c r="P351" i="28"/>
  <c r="P376" i="28" s="1"/>
  <c r="P344" i="28"/>
  <c r="P369" i="28" s="1"/>
  <c r="Q117" i="28"/>
  <c r="F176" i="28"/>
  <c r="F159" i="28" s="1"/>
  <c r="F178" i="28" s="1"/>
  <c r="E107" i="28"/>
  <c r="F347" i="28"/>
  <c r="F372" i="28" s="1"/>
  <c r="E120" i="28"/>
  <c r="E169" i="28" s="1"/>
  <c r="E202" i="28" s="1"/>
  <c r="E227" i="28" s="1"/>
  <c r="F350" i="28"/>
  <c r="F375" i="28" s="1"/>
  <c r="E123" i="28"/>
  <c r="E172" i="28" s="1"/>
  <c r="E205" i="28" s="1"/>
  <c r="E230" i="28" s="1"/>
  <c r="G217" i="28"/>
  <c r="P176" i="28"/>
  <c r="P159" i="28" s="1"/>
  <c r="P178" i="28" s="1"/>
  <c r="Q107" i="28"/>
  <c r="F349" i="28"/>
  <c r="F374" i="28" s="1"/>
  <c r="E122" i="28"/>
  <c r="E171" i="28" s="1"/>
  <c r="E204" i="28" s="1"/>
  <c r="E229" i="28" s="1"/>
  <c r="E278" i="28"/>
  <c r="E303" i="28" s="1"/>
  <c r="D96" i="28"/>
  <c r="Q175" i="28"/>
  <c r="R106" i="28"/>
  <c r="P277" i="28"/>
  <c r="P302" i="28" s="1"/>
  <c r="P164" i="28"/>
  <c r="P197" i="28" s="1"/>
  <c r="P222" i="28" s="1"/>
  <c r="Q95" i="28"/>
  <c r="O404" i="28"/>
  <c r="O217" i="28"/>
  <c r="Z220" i="28"/>
  <c r="F341" i="28"/>
  <c r="F366" i="28" s="1"/>
  <c r="E114" i="28"/>
  <c r="P281" i="28"/>
  <c r="P306" i="28" s="1"/>
  <c r="P168" i="28"/>
  <c r="P201" i="28" s="1"/>
  <c r="P226" i="28" s="1"/>
  <c r="Q99" i="28"/>
  <c r="D99" i="28"/>
  <c r="E281" i="28"/>
  <c r="E306" i="28" s="1"/>
  <c r="P285" i="28"/>
  <c r="P310" i="28" s="1"/>
  <c r="P172" i="28"/>
  <c r="P205" i="28" s="1"/>
  <c r="P230" i="28" s="1"/>
  <c r="Q103" i="28"/>
  <c r="D103" i="28"/>
  <c r="E285" i="28"/>
  <c r="E310" i="28" s="1"/>
  <c r="P276" i="28"/>
  <c r="P301" i="28" s="1"/>
  <c r="P163" i="28"/>
  <c r="P196" i="28" s="1"/>
  <c r="P221" i="28" s="1"/>
  <c r="Q94" i="28"/>
  <c r="F276" i="28"/>
  <c r="F301" i="28" s="1"/>
  <c r="F163" i="28"/>
  <c r="F196" i="28" s="1"/>
  <c r="F221" i="28" s="1"/>
  <c r="E94" i="28"/>
  <c r="P342" i="28"/>
  <c r="P367" i="28" s="1"/>
  <c r="Q115" i="28"/>
  <c r="O409" i="28"/>
  <c r="Z225" i="28"/>
  <c r="F174" i="28"/>
  <c r="E105" i="28"/>
  <c r="O411" i="28"/>
  <c r="Z227" i="28"/>
  <c r="F275" i="28"/>
  <c r="F300" i="28" s="1"/>
  <c r="F162" i="28"/>
  <c r="F195" i="28" s="1"/>
  <c r="F220" i="28" s="1"/>
  <c r="E93" i="28"/>
  <c r="P341" i="28"/>
  <c r="P366" i="28" s="1"/>
  <c r="Q114" i="28"/>
  <c r="O206" i="28"/>
  <c r="O231" i="28" s="1"/>
  <c r="O184" i="28"/>
  <c r="Q174" i="28"/>
  <c r="R105" i="28"/>
  <c r="F344" i="28"/>
  <c r="F369" i="28" s="1"/>
  <c r="E117" i="28"/>
  <c r="P275" i="28"/>
  <c r="P300" i="28" s="1"/>
  <c r="P162" i="28"/>
  <c r="P195" i="28" s="1"/>
  <c r="P220" i="28" s="1"/>
  <c r="Q93" i="28"/>
  <c r="O412" i="28"/>
  <c r="Z228" i="28"/>
  <c r="F346" i="28"/>
  <c r="F371" i="28" s="1"/>
  <c r="E119" i="28"/>
  <c r="E168" i="28" s="1"/>
  <c r="E201" i="28" s="1"/>
  <c r="E226" i="28" s="1"/>
  <c r="N415" i="28"/>
  <c r="Y231" i="28"/>
  <c r="F168" i="28"/>
  <c r="F201" i="28" s="1"/>
  <c r="F226" i="28" s="1"/>
  <c r="F280" i="28"/>
  <c r="F305" i="28" s="1"/>
  <c r="F167" i="28"/>
  <c r="F200" i="28" s="1"/>
  <c r="F225" i="28" s="1"/>
  <c r="E98" i="28"/>
  <c r="O407" i="28"/>
  <c r="Z223" i="28"/>
  <c r="F343" i="28"/>
  <c r="F368" i="28" s="1"/>
  <c r="E116" i="28"/>
  <c r="E165" i="28" s="1"/>
  <c r="E198" i="28" s="1"/>
  <c r="E223" i="28" s="1"/>
  <c r="F172" i="28"/>
  <c r="F205" i="28" s="1"/>
  <c r="F230" i="28" s="1"/>
  <c r="P345" i="28"/>
  <c r="P370" i="28" s="1"/>
  <c r="Q118" i="28"/>
  <c r="P280" i="28"/>
  <c r="P305" i="28" s="1"/>
  <c r="P167" i="28"/>
  <c r="P200" i="28" s="1"/>
  <c r="P225" i="28" s="1"/>
  <c r="Q98" i="28"/>
  <c r="F340" i="28"/>
  <c r="F365" i="28" s="1"/>
  <c r="E113" i="28"/>
  <c r="L138" i="26"/>
  <c r="I348" i="26"/>
  <c r="I373" i="26" s="1"/>
  <c r="I442" i="26" s="1"/>
  <c r="M348" i="26"/>
  <c r="M373" i="26" s="1"/>
  <c r="M442" i="26" s="1"/>
  <c r="I351" i="26"/>
  <c r="I376" i="26" s="1"/>
  <c r="I445" i="26" s="1"/>
  <c r="K415" i="26"/>
  <c r="J143" i="26"/>
  <c r="J146" i="26" s="1"/>
  <c r="I173" i="26"/>
  <c r="I182" i="26" s="1"/>
  <c r="H124" i="26"/>
  <c r="G124" i="26" s="1"/>
  <c r="I145" i="26"/>
  <c r="J394" i="26"/>
  <c r="O394" i="26" s="1"/>
  <c r="R394" i="26" s="1"/>
  <c r="M284" i="26"/>
  <c r="M309" i="26" s="1"/>
  <c r="M428" i="26" s="1"/>
  <c r="J182" i="26"/>
  <c r="W229" i="26"/>
  <c r="J206" i="26"/>
  <c r="J231" i="26" s="1"/>
  <c r="J415" i="26" s="1"/>
  <c r="H102" i="26"/>
  <c r="H284" i="26" s="1"/>
  <c r="H309" i="26" s="1"/>
  <c r="H428" i="26" s="1"/>
  <c r="K181" i="26"/>
  <c r="M171" i="26"/>
  <c r="M204" i="26" s="1"/>
  <c r="M229" i="26" s="1"/>
  <c r="M413" i="26" s="1"/>
  <c r="L145" i="26"/>
  <c r="M351" i="26"/>
  <c r="M376" i="26" s="1"/>
  <c r="M445" i="26" s="1"/>
  <c r="M144" i="26"/>
  <c r="M173" i="26"/>
  <c r="M206" i="26" s="1"/>
  <c r="M231" i="26" s="1"/>
  <c r="M143" i="26"/>
  <c r="L181" i="26"/>
  <c r="L184" i="26"/>
  <c r="K182" i="26"/>
  <c r="N143" i="26"/>
  <c r="J319" i="26"/>
  <c r="O319" i="26" s="1"/>
  <c r="R319" i="26" s="1"/>
  <c r="K407" i="26"/>
  <c r="G241" i="26"/>
  <c r="J393" i="26"/>
  <c r="O393" i="26" s="1"/>
  <c r="R393" i="26" s="1"/>
  <c r="M166" i="26"/>
  <c r="M199" i="26" s="1"/>
  <c r="M224" i="26" s="1"/>
  <c r="N97" i="26"/>
  <c r="M279" i="26"/>
  <c r="M304" i="26" s="1"/>
  <c r="M423" i="26" s="1"/>
  <c r="M346" i="26"/>
  <c r="M371" i="26" s="1"/>
  <c r="M440" i="26" s="1"/>
  <c r="N119" i="26"/>
  <c r="N168" i="26" s="1"/>
  <c r="N201" i="26" s="1"/>
  <c r="N226" i="26" s="1"/>
  <c r="J321" i="26"/>
  <c r="O321" i="26" s="1"/>
  <c r="R321" i="26" s="1"/>
  <c r="L412" i="26"/>
  <c r="W228" i="26"/>
  <c r="L406" i="26"/>
  <c r="W222" i="26"/>
  <c r="H174" i="26"/>
  <c r="G105" i="26"/>
  <c r="M341" i="26"/>
  <c r="M366" i="26" s="1"/>
  <c r="M435" i="26" s="1"/>
  <c r="N114" i="26"/>
  <c r="I344" i="26"/>
  <c r="I369" i="26" s="1"/>
  <c r="I438" i="26" s="1"/>
  <c r="H117" i="26"/>
  <c r="M162" i="26"/>
  <c r="M195" i="26" s="1"/>
  <c r="M220" i="26" s="1"/>
  <c r="M275" i="26"/>
  <c r="M300" i="26" s="1"/>
  <c r="M419" i="26" s="1"/>
  <c r="N93" i="26"/>
  <c r="I341" i="26"/>
  <c r="I366" i="26" s="1"/>
  <c r="I435" i="26" s="1"/>
  <c r="H114" i="26"/>
  <c r="N281" i="26"/>
  <c r="N306" i="26" s="1"/>
  <c r="N425" i="26" s="1"/>
  <c r="O99" i="26"/>
  <c r="J247" i="26"/>
  <c r="O247" i="26" s="1"/>
  <c r="R247" i="26" s="1"/>
  <c r="H247" i="26"/>
  <c r="I347" i="26"/>
  <c r="I372" i="26" s="1"/>
  <c r="I441" i="26" s="1"/>
  <c r="H120" i="26"/>
  <c r="M350" i="26"/>
  <c r="M375" i="26" s="1"/>
  <c r="M444" i="26" s="1"/>
  <c r="N123" i="26"/>
  <c r="H286" i="26"/>
  <c r="H311" i="26" s="1"/>
  <c r="H430" i="26" s="1"/>
  <c r="G104" i="26"/>
  <c r="I135" i="26"/>
  <c r="I138" i="26" s="1"/>
  <c r="H137" i="26"/>
  <c r="H136" i="26"/>
  <c r="J328" i="26"/>
  <c r="O328" i="26" s="1"/>
  <c r="R328" i="26" s="1"/>
  <c r="L408" i="26"/>
  <c r="W224" i="26"/>
  <c r="M342" i="26"/>
  <c r="M367" i="26" s="1"/>
  <c r="M436" i="26" s="1"/>
  <c r="N115" i="26"/>
  <c r="J323" i="26"/>
  <c r="O323" i="26" s="1"/>
  <c r="R323" i="26" s="1"/>
  <c r="J217" i="26"/>
  <c r="J404" i="26"/>
  <c r="L404" i="26"/>
  <c r="L217" i="26"/>
  <c r="W220" i="26"/>
  <c r="I175" i="26"/>
  <c r="H106" i="26"/>
  <c r="I285" i="26"/>
  <c r="I310" i="26" s="1"/>
  <c r="I429" i="26" s="1"/>
  <c r="H103" i="26"/>
  <c r="I172" i="26"/>
  <c r="I205" i="26" s="1"/>
  <c r="I230" i="26" s="1"/>
  <c r="I414" i="26" s="1"/>
  <c r="K410" i="26"/>
  <c r="G244" i="26"/>
  <c r="M278" i="26"/>
  <c r="M303" i="26" s="1"/>
  <c r="M422" i="26" s="1"/>
  <c r="M165" i="26"/>
  <c r="M198" i="26" s="1"/>
  <c r="M223" i="26" s="1"/>
  <c r="N96" i="26"/>
  <c r="N348" i="26"/>
  <c r="N373" i="26" s="1"/>
  <c r="N442" i="26" s="1"/>
  <c r="O121" i="26"/>
  <c r="J322" i="26"/>
  <c r="O322" i="26" s="1"/>
  <c r="R322" i="26" s="1"/>
  <c r="M175" i="26"/>
  <c r="N106" i="26"/>
  <c r="H94" i="26"/>
  <c r="I276" i="26"/>
  <c r="I301" i="26" s="1"/>
  <c r="I420" i="26" s="1"/>
  <c r="I163" i="26"/>
  <c r="I196" i="26" s="1"/>
  <c r="I221" i="26" s="1"/>
  <c r="I405" i="26" s="1"/>
  <c r="I169" i="26"/>
  <c r="I202" i="26" s="1"/>
  <c r="I227" i="26" s="1"/>
  <c r="I411" i="26" s="1"/>
  <c r="H100" i="26"/>
  <c r="I282" i="26"/>
  <c r="I307" i="26" s="1"/>
  <c r="I426" i="26" s="1"/>
  <c r="I176" i="26"/>
  <c r="I159" i="26" s="1"/>
  <c r="I178" i="26" s="1"/>
  <c r="H107" i="26"/>
  <c r="K411" i="26"/>
  <c r="G245" i="26"/>
  <c r="L415" i="26"/>
  <c r="W231" i="26"/>
  <c r="I342" i="26"/>
  <c r="I367" i="26" s="1"/>
  <c r="I436" i="26" s="1"/>
  <c r="H115" i="26"/>
  <c r="M280" i="26"/>
  <c r="M305" i="26" s="1"/>
  <c r="M424" i="26" s="1"/>
  <c r="N98" i="26"/>
  <c r="M167" i="26"/>
  <c r="M200" i="26" s="1"/>
  <c r="M225" i="26" s="1"/>
  <c r="K412" i="26"/>
  <c r="G246" i="26"/>
  <c r="M282" i="26"/>
  <c r="M307" i="26" s="1"/>
  <c r="M426" i="26" s="1"/>
  <c r="M169" i="26"/>
  <c r="M202" i="26" s="1"/>
  <c r="M227" i="26" s="1"/>
  <c r="N100" i="26"/>
  <c r="M349" i="26"/>
  <c r="M374" i="26" s="1"/>
  <c r="M443" i="26" s="1"/>
  <c r="N122" i="26"/>
  <c r="N171" i="26" s="1"/>
  <c r="N204" i="26" s="1"/>
  <c r="N229" i="26" s="1"/>
  <c r="I277" i="26"/>
  <c r="I302" i="26" s="1"/>
  <c r="I421" i="26" s="1"/>
  <c r="I164" i="26"/>
  <c r="I197" i="26" s="1"/>
  <c r="I222" i="26" s="1"/>
  <c r="I406" i="26" s="1"/>
  <c r="H95" i="26"/>
  <c r="I275" i="26"/>
  <c r="I300" i="26" s="1"/>
  <c r="I419" i="26" s="1"/>
  <c r="I162" i="26"/>
  <c r="I195" i="26" s="1"/>
  <c r="I220" i="26" s="1"/>
  <c r="H93" i="26"/>
  <c r="I350" i="26"/>
  <c r="I375" i="26" s="1"/>
  <c r="I444" i="26" s="1"/>
  <c r="H123" i="26"/>
  <c r="J325" i="26"/>
  <c r="O325" i="26" s="1"/>
  <c r="R325" i="26" s="1"/>
  <c r="J386" i="26"/>
  <c r="O386" i="26" s="1"/>
  <c r="R386" i="26" s="1"/>
  <c r="L405" i="26"/>
  <c r="W221" i="26"/>
  <c r="M285" i="26"/>
  <c r="M310" i="26" s="1"/>
  <c r="M429" i="26" s="1"/>
  <c r="M172" i="26"/>
  <c r="M205" i="26" s="1"/>
  <c r="M230" i="26" s="1"/>
  <c r="N103" i="26"/>
  <c r="N351" i="26"/>
  <c r="N376" i="26" s="1"/>
  <c r="N445" i="26" s="1"/>
  <c r="O124" i="26"/>
  <c r="N145" i="26" s="1"/>
  <c r="N144" i="26"/>
  <c r="M343" i="26"/>
  <c r="M368" i="26" s="1"/>
  <c r="M437" i="26" s="1"/>
  <c r="N116" i="26"/>
  <c r="N173" i="26"/>
  <c r="N136" i="26"/>
  <c r="O104" i="26"/>
  <c r="O135" i="26" s="1"/>
  <c r="N286" i="26"/>
  <c r="N311" i="26" s="1"/>
  <c r="N430" i="26" s="1"/>
  <c r="J320" i="26"/>
  <c r="O320" i="26" s="1"/>
  <c r="R320" i="26" s="1"/>
  <c r="N174" i="26"/>
  <c r="O105" i="26"/>
  <c r="W226" i="26"/>
  <c r="I283" i="26"/>
  <c r="I308" i="26" s="1"/>
  <c r="I427" i="26" s="1"/>
  <c r="I170" i="26"/>
  <c r="I203" i="26" s="1"/>
  <c r="I228" i="26" s="1"/>
  <c r="I412" i="26" s="1"/>
  <c r="H101" i="26"/>
  <c r="K404" i="26"/>
  <c r="G238" i="26"/>
  <c r="M347" i="26"/>
  <c r="M372" i="26" s="1"/>
  <c r="M441" i="26" s="1"/>
  <c r="N120" i="26"/>
  <c r="M176" i="26"/>
  <c r="M159" i="26" s="1"/>
  <c r="M178" i="26" s="1"/>
  <c r="N107" i="26"/>
  <c r="M345" i="26"/>
  <c r="M370" i="26" s="1"/>
  <c r="M439" i="26" s="1"/>
  <c r="N118" i="26"/>
  <c r="I346" i="26"/>
  <c r="I371" i="26" s="1"/>
  <c r="I440" i="26" s="1"/>
  <c r="H119" i="26"/>
  <c r="H168" i="26" s="1"/>
  <c r="H201" i="26" s="1"/>
  <c r="H226" i="26" s="1"/>
  <c r="H410" i="26" s="1"/>
  <c r="J384" i="26"/>
  <c r="O384" i="26" s="1"/>
  <c r="R384" i="26" s="1"/>
  <c r="I343" i="26"/>
  <c r="I368" i="26" s="1"/>
  <c r="I437" i="26" s="1"/>
  <c r="H116" i="26"/>
  <c r="I349" i="26"/>
  <c r="I374" i="26" s="1"/>
  <c r="I443" i="26" s="1"/>
  <c r="H122" i="26"/>
  <c r="K408" i="26"/>
  <c r="G242" i="26"/>
  <c r="I345" i="26"/>
  <c r="I370" i="26" s="1"/>
  <c r="I439" i="26" s="1"/>
  <c r="H118" i="26"/>
  <c r="H281" i="26"/>
  <c r="H306" i="26" s="1"/>
  <c r="H425" i="26" s="1"/>
  <c r="G99" i="26"/>
  <c r="K414" i="26"/>
  <c r="G248" i="26"/>
  <c r="M276" i="26"/>
  <c r="M301" i="26" s="1"/>
  <c r="M420" i="26" s="1"/>
  <c r="N94" i="26"/>
  <c r="M163" i="26"/>
  <c r="M196" i="26" s="1"/>
  <c r="M221" i="26" s="1"/>
  <c r="J249" i="26"/>
  <c r="O249" i="26" s="1"/>
  <c r="R249" i="26" s="1"/>
  <c r="H249" i="26"/>
  <c r="M168" i="26"/>
  <c r="M201" i="26" s="1"/>
  <c r="M226" i="26" s="1"/>
  <c r="J385" i="26"/>
  <c r="O385" i="26" s="1"/>
  <c r="R385" i="26" s="1"/>
  <c r="N340" i="26"/>
  <c r="N365" i="26" s="1"/>
  <c r="N434" i="26" s="1"/>
  <c r="O113" i="26"/>
  <c r="K406" i="26"/>
  <c r="G240" i="26"/>
  <c r="J387" i="26"/>
  <c r="O387" i="26" s="1"/>
  <c r="R387" i="26" s="1"/>
  <c r="L407" i="26"/>
  <c r="W223" i="26"/>
  <c r="H348" i="26"/>
  <c r="H373" i="26" s="1"/>
  <c r="H442" i="26" s="1"/>
  <c r="G121" i="26"/>
  <c r="J390" i="26"/>
  <c r="O390" i="26" s="1"/>
  <c r="R390" i="26" s="1"/>
  <c r="K409" i="26"/>
  <c r="G243" i="26"/>
  <c r="H340" i="26"/>
  <c r="H365" i="26" s="1"/>
  <c r="H434" i="26" s="1"/>
  <c r="G113" i="26"/>
  <c r="J388" i="26"/>
  <c r="O388" i="26" s="1"/>
  <c r="R388" i="26" s="1"/>
  <c r="J392" i="26"/>
  <c r="O392" i="26" s="1"/>
  <c r="R392" i="26" s="1"/>
  <c r="L409" i="26"/>
  <c r="W225" i="26"/>
  <c r="N284" i="26"/>
  <c r="N309" i="26" s="1"/>
  <c r="N428" i="26" s="1"/>
  <c r="O102" i="26"/>
  <c r="L411" i="26"/>
  <c r="W227" i="26"/>
  <c r="J389" i="26"/>
  <c r="O389" i="26" s="1"/>
  <c r="R389" i="26" s="1"/>
  <c r="H98" i="26"/>
  <c r="I167" i="26"/>
  <c r="I200" i="26" s="1"/>
  <c r="I225" i="26" s="1"/>
  <c r="I409" i="26" s="1"/>
  <c r="I280" i="26"/>
  <c r="I305" i="26" s="1"/>
  <c r="I424" i="26" s="1"/>
  <c r="J318" i="26"/>
  <c r="O318" i="26" s="1"/>
  <c r="R318" i="26" s="1"/>
  <c r="I165" i="26"/>
  <c r="I198" i="26" s="1"/>
  <c r="I223" i="26" s="1"/>
  <c r="I407" i="26" s="1"/>
  <c r="H96" i="26"/>
  <c r="I278" i="26"/>
  <c r="I303" i="26" s="1"/>
  <c r="I422" i="26" s="1"/>
  <c r="M170" i="26"/>
  <c r="M203" i="26" s="1"/>
  <c r="M228" i="26" s="1"/>
  <c r="N101" i="26"/>
  <c r="M283" i="26"/>
  <c r="M308" i="26" s="1"/>
  <c r="M427" i="26" s="1"/>
  <c r="I279" i="26"/>
  <c r="I304" i="26" s="1"/>
  <c r="I423" i="26" s="1"/>
  <c r="I166" i="26"/>
  <c r="I199" i="26" s="1"/>
  <c r="I224" i="26" s="1"/>
  <c r="I408" i="26" s="1"/>
  <c r="H97" i="26"/>
  <c r="K405" i="26"/>
  <c r="G239" i="26"/>
  <c r="N95" i="26"/>
  <c r="M277" i="26"/>
  <c r="M302" i="26" s="1"/>
  <c r="M421" i="26" s="1"/>
  <c r="M164" i="26"/>
  <c r="M197" i="26" s="1"/>
  <c r="M222" i="26" s="1"/>
  <c r="I171" i="26"/>
  <c r="I204" i="26" s="1"/>
  <c r="I229" i="26" s="1"/>
  <c r="I413" i="26" s="1"/>
  <c r="M344" i="26"/>
  <c r="M369" i="26" s="1"/>
  <c r="M438" i="26" s="1"/>
  <c r="N117" i="26"/>
  <c r="J326" i="26"/>
  <c r="O326" i="26" s="1"/>
  <c r="R326" i="26" s="1"/>
  <c r="L414" i="26"/>
  <c r="W230" i="26"/>
  <c r="M137" i="26"/>
  <c r="M138" i="26" s="1"/>
  <c r="L154" i="25"/>
  <c r="L187" i="25" s="1"/>
  <c r="L212" i="25" s="1"/>
  <c r="G230" i="25" s="1"/>
  <c r="J268" i="25"/>
  <c r="J293" i="25" s="1"/>
  <c r="J414" i="25" s="1"/>
  <c r="L332" i="25"/>
  <c r="L357" i="25" s="1"/>
  <c r="G375" i="25" s="1"/>
  <c r="J375" i="25" s="1"/>
  <c r="O375" i="25" s="1"/>
  <c r="S375" i="25" s="1"/>
  <c r="J155" i="25"/>
  <c r="J188" i="25" s="1"/>
  <c r="M102" i="25"/>
  <c r="M329" i="25" s="1"/>
  <c r="M354" i="25" s="1"/>
  <c r="M427" i="25" s="1"/>
  <c r="I105" i="25"/>
  <c r="H105" i="25" s="1"/>
  <c r="J332" i="25"/>
  <c r="J357" i="25" s="1"/>
  <c r="J430" i="25" s="1"/>
  <c r="U41" i="25"/>
  <c r="I102" i="25"/>
  <c r="I329" i="25" s="1"/>
  <c r="I354" i="25" s="1"/>
  <c r="I427" i="25" s="1"/>
  <c r="U38" i="25"/>
  <c r="L414" i="25"/>
  <c r="G311" i="25"/>
  <c r="J311" i="25" s="1"/>
  <c r="O311" i="25" s="1"/>
  <c r="S311" i="25" s="1"/>
  <c r="L413" i="25"/>
  <c r="G310" i="25"/>
  <c r="J310" i="25" s="1"/>
  <c r="O310" i="25" s="1"/>
  <c r="S310" i="25" s="1"/>
  <c r="L430" i="25"/>
  <c r="L427" i="25"/>
  <c r="G372" i="25"/>
  <c r="J372" i="25" s="1"/>
  <c r="O372" i="25" s="1"/>
  <c r="S372" i="25" s="1"/>
  <c r="L434" i="25"/>
  <c r="G379" i="25"/>
  <c r="J379" i="25" s="1"/>
  <c r="O379" i="25" s="1"/>
  <c r="S379" i="25" s="1"/>
  <c r="J213" i="25"/>
  <c r="J397" i="25" s="1"/>
  <c r="U42" i="25"/>
  <c r="J212" i="25"/>
  <c r="J396" i="25" s="1"/>
  <c r="L397" i="25"/>
  <c r="K396" i="25"/>
  <c r="J230" i="25"/>
  <c r="O230" i="25" s="1"/>
  <c r="S230" i="25" s="1"/>
  <c r="L151" i="25"/>
  <c r="L184" i="25" s="1"/>
  <c r="L209" i="25" s="1"/>
  <c r="G227" i="25" s="1"/>
  <c r="L264" i="25"/>
  <c r="L289" i="25" s="1"/>
  <c r="M82" i="25"/>
  <c r="U43" i="25"/>
  <c r="V43" i="25"/>
  <c r="Q314" i="25"/>
  <c r="K271" i="25"/>
  <c r="K296" i="25" s="1"/>
  <c r="J89" i="25"/>
  <c r="K158" i="25"/>
  <c r="L89" i="25"/>
  <c r="W212" i="25"/>
  <c r="K424" i="25"/>
  <c r="L335" i="25"/>
  <c r="L360" i="25" s="1"/>
  <c r="M108" i="25"/>
  <c r="L337" i="25"/>
  <c r="L362" i="25" s="1"/>
  <c r="M110" i="25"/>
  <c r="L130" i="25" s="1"/>
  <c r="L132" i="25"/>
  <c r="U48" i="25"/>
  <c r="V48" i="25"/>
  <c r="Q309" i="25"/>
  <c r="K266" i="25"/>
  <c r="K291" i="25" s="1"/>
  <c r="J84" i="25"/>
  <c r="K153" i="25"/>
  <c r="L84" i="25"/>
  <c r="U44" i="25"/>
  <c r="V44" i="25"/>
  <c r="J151" i="25"/>
  <c r="J184" i="25" s="1"/>
  <c r="J264" i="25"/>
  <c r="J289" i="25" s="1"/>
  <c r="J410" i="25" s="1"/>
  <c r="I82" i="25"/>
  <c r="M268" i="25"/>
  <c r="M293" i="25" s="1"/>
  <c r="M414" i="25" s="1"/>
  <c r="N86" i="25"/>
  <c r="J326" i="25"/>
  <c r="J351" i="25" s="1"/>
  <c r="J424" i="25" s="1"/>
  <c r="I99" i="25"/>
  <c r="J327" i="25"/>
  <c r="J352" i="25" s="1"/>
  <c r="J425" i="25" s="1"/>
  <c r="I100" i="25"/>
  <c r="J333" i="25"/>
  <c r="J358" i="25" s="1"/>
  <c r="J431" i="25" s="1"/>
  <c r="I106" i="25"/>
  <c r="I155" i="25" s="1"/>
  <c r="I188" i="25" s="1"/>
  <c r="J330" i="25"/>
  <c r="J355" i="25" s="1"/>
  <c r="J428" i="25" s="1"/>
  <c r="I103" i="25"/>
  <c r="K435" i="25"/>
  <c r="N102" i="25"/>
  <c r="J92" i="25"/>
  <c r="K161" i="25"/>
  <c r="L92" i="25"/>
  <c r="U40" i="25"/>
  <c r="V40" i="25"/>
  <c r="Q227" i="25"/>
  <c r="K184" i="25"/>
  <c r="K209" i="25" s="1"/>
  <c r="K426" i="25"/>
  <c r="K425" i="25"/>
  <c r="J335" i="25"/>
  <c r="J360" i="25" s="1"/>
  <c r="J433" i="25" s="1"/>
  <c r="I108" i="25"/>
  <c r="V46" i="25"/>
  <c r="U46" i="25"/>
  <c r="K431" i="25"/>
  <c r="K160" i="25"/>
  <c r="J91" i="25"/>
  <c r="L91" i="25"/>
  <c r="J93" i="25"/>
  <c r="L93" i="25"/>
  <c r="K162" i="25"/>
  <c r="K130" i="25"/>
  <c r="V39" i="25"/>
  <c r="U39" i="25"/>
  <c r="U35" i="25"/>
  <c r="V35" i="25"/>
  <c r="I267" i="25"/>
  <c r="I292" i="25" s="1"/>
  <c r="I413" i="25" s="1"/>
  <c r="H85" i="25"/>
  <c r="K410" i="25"/>
  <c r="Q312" i="25"/>
  <c r="K269" i="25"/>
  <c r="K294" i="25" s="1"/>
  <c r="K156" i="25"/>
  <c r="J87" i="25"/>
  <c r="L87" i="25"/>
  <c r="Q306" i="25"/>
  <c r="K263" i="25"/>
  <c r="K288" i="25" s="1"/>
  <c r="J81" i="25"/>
  <c r="K150" i="25"/>
  <c r="L81" i="25"/>
  <c r="I336" i="25"/>
  <c r="I361" i="25" s="1"/>
  <c r="I434" i="25" s="1"/>
  <c r="H109" i="25"/>
  <c r="M99" i="25"/>
  <c r="L326" i="25"/>
  <c r="L351" i="25" s="1"/>
  <c r="Q231" i="25"/>
  <c r="K188" i="25"/>
  <c r="K433" i="25"/>
  <c r="K272" i="25"/>
  <c r="K297" i="25" s="1"/>
  <c r="Q315" i="25"/>
  <c r="K159" i="25"/>
  <c r="J90" i="25"/>
  <c r="K122" i="25"/>
  <c r="L90" i="25"/>
  <c r="U47" i="25"/>
  <c r="V47" i="25"/>
  <c r="V49" i="25"/>
  <c r="U49" i="25"/>
  <c r="K428" i="25"/>
  <c r="L331" i="25"/>
  <c r="L356" i="25" s="1"/>
  <c r="M104" i="25"/>
  <c r="I268" i="25"/>
  <c r="I293" i="25" s="1"/>
  <c r="I414" i="25" s="1"/>
  <c r="H86" i="25"/>
  <c r="Q308" i="25"/>
  <c r="K265" i="25"/>
  <c r="K290" i="25" s="1"/>
  <c r="K152" i="25"/>
  <c r="J83" i="25"/>
  <c r="L83" i="25"/>
  <c r="Q304" i="25"/>
  <c r="K148" i="25"/>
  <c r="J79" i="25"/>
  <c r="K261" i="25"/>
  <c r="K286" i="25" s="1"/>
  <c r="L79" i="25"/>
  <c r="K270" i="25"/>
  <c r="K295" i="25" s="1"/>
  <c r="J88" i="25"/>
  <c r="Q313" i="25"/>
  <c r="K157" i="25"/>
  <c r="L88" i="25"/>
  <c r="L328" i="25"/>
  <c r="L353" i="25" s="1"/>
  <c r="M101" i="25"/>
  <c r="L327" i="25"/>
  <c r="L352" i="25" s="1"/>
  <c r="M100" i="25"/>
  <c r="L333" i="25"/>
  <c r="L358" i="25" s="1"/>
  <c r="M106" i="25"/>
  <c r="M107" i="25"/>
  <c r="L334" i="25"/>
  <c r="L359" i="25" s="1"/>
  <c r="Q305" i="25"/>
  <c r="K262" i="25"/>
  <c r="K287" i="25" s="1"/>
  <c r="J80" i="25"/>
  <c r="K149" i="25"/>
  <c r="L80" i="25"/>
  <c r="L330" i="25"/>
  <c r="L355" i="25" s="1"/>
  <c r="M103" i="25"/>
  <c r="J337" i="25"/>
  <c r="J362" i="25" s="1"/>
  <c r="J435" i="25" s="1"/>
  <c r="I110" i="25"/>
  <c r="J132" i="25"/>
  <c r="J130" i="25"/>
  <c r="K129" i="25"/>
  <c r="K131" i="25" s="1"/>
  <c r="N109" i="25"/>
  <c r="M336" i="25"/>
  <c r="M361" i="25" s="1"/>
  <c r="M434" i="25" s="1"/>
  <c r="J331" i="25"/>
  <c r="J356" i="25" s="1"/>
  <c r="J429" i="25" s="1"/>
  <c r="I104" i="25"/>
  <c r="M332" i="25"/>
  <c r="M357" i="25" s="1"/>
  <c r="M430" i="25" s="1"/>
  <c r="N105" i="25"/>
  <c r="V45" i="25"/>
  <c r="U45" i="25"/>
  <c r="J328" i="25"/>
  <c r="J353" i="25" s="1"/>
  <c r="J426" i="25" s="1"/>
  <c r="I101" i="25"/>
  <c r="J334" i="25"/>
  <c r="J359" i="25" s="1"/>
  <c r="J432" i="25" s="1"/>
  <c r="I107" i="25"/>
  <c r="U36" i="25"/>
  <c r="V36" i="25"/>
  <c r="L129" i="25"/>
  <c r="K429" i="25"/>
  <c r="V37" i="25"/>
  <c r="U37" i="25"/>
  <c r="M267" i="25"/>
  <c r="M292" i="25" s="1"/>
  <c r="M413" i="25" s="1"/>
  <c r="N85" i="25"/>
  <c r="M154" i="25"/>
  <c r="M187" i="25" s="1"/>
  <c r="M212" i="25" s="1"/>
  <c r="K432" i="25"/>
  <c r="P181" i="28" l="1"/>
  <c r="O183" i="28"/>
  <c r="P137" i="28"/>
  <c r="E206" i="28"/>
  <c r="E231" i="28" s="1"/>
  <c r="E184" i="28"/>
  <c r="E182" i="28"/>
  <c r="F181" i="28"/>
  <c r="F183" i="28" s="1"/>
  <c r="P217" i="28"/>
  <c r="R174" i="28"/>
  <c r="S105" i="28"/>
  <c r="E162" i="28"/>
  <c r="E195" i="28" s="1"/>
  <c r="E220" i="28" s="1"/>
  <c r="D93" i="28"/>
  <c r="E275" i="28"/>
  <c r="E300" i="28" s="1"/>
  <c r="D94" i="28"/>
  <c r="E276" i="28"/>
  <c r="E301" i="28" s="1"/>
  <c r="E163" i="28"/>
  <c r="E196" i="28" s="1"/>
  <c r="E221" i="28" s="1"/>
  <c r="Q171" i="28"/>
  <c r="Q204" i="28" s="1"/>
  <c r="Q229" i="28" s="1"/>
  <c r="R102" i="28"/>
  <c r="Q284" i="28"/>
  <c r="Q309" i="28" s="1"/>
  <c r="Q343" i="28"/>
  <c r="Q368" i="28" s="1"/>
  <c r="R116" i="28"/>
  <c r="E164" i="28"/>
  <c r="E197" i="28" s="1"/>
  <c r="E222" i="28" s="1"/>
  <c r="D95" i="28"/>
  <c r="E277" i="28"/>
  <c r="E302" i="28" s="1"/>
  <c r="E340" i="28"/>
  <c r="E365" i="28" s="1"/>
  <c r="D113" i="28"/>
  <c r="E343" i="28"/>
  <c r="E368" i="28" s="1"/>
  <c r="D116" i="28"/>
  <c r="D165" i="28" s="1"/>
  <c r="D198" i="28" s="1"/>
  <c r="D223" i="28" s="1"/>
  <c r="D98" i="28"/>
  <c r="E280" i="28"/>
  <c r="E305" i="28" s="1"/>
  <c r="E167" i="28"/>
  <c r="E200" i="28" s="1"/>
  <c r="E225" i="28" s="1"/>
  <c r="O415" i="28"/>
  <c r="Z231" i="28"/>
  <c r="F217" i="28"/>
  <c r="E174" i="28"/>
  <c r="D105" i="28"/>
  <c r="Q342" i="28"/>
  <c r="Q367" i="28" s="1"/>
  <c r="R115" i="28"/>
  <c r="Q285" i="28"/>
  <c r="Q310" i="28" s="1"/>
  <c r="Q172" i="28"/>
  <c r="Q205" i="28" s="1"/>
  <c r="Q230" i="28" s="1"/>
  <c r="R103" i="28"/>
  <c r="D281" i="28"/>
  <c r="D306" i="28" s="1"/>
  <c r="C99" i="28"/>
  <c r="D278" i="28"/>
  <c r="D303" i="28" s="1"/>
  <c r="C96" i="28"/>
  <c r="Q176" i="28"/>
  <c r="Q159" i="28" s="1"/>
  <c r="Q178" i="28" s="1"/>
  <c r="R107" i="28"/>
  <c r="E350" i="28"/>
  <c r="E375" i="28" s="1"/>
  <c r="D123" i="28"/>
  <c r="D172" i="28" s="1"/>
  <c r="D205" i="28" s="1"/>
  <c r="D230" i="28" s="1"/>
  <c r="D107" i="28"/>
  <c r="E176" i="28"/>
  <c r="E159" i="28" s="1"/>
  <c r="E178" i="28" s="1"/>
  <c r="Q347" i="28"/>
  <c r="Q372" i="28" s="1"/>
  <c r="R120" i="28"/>
  <c r="E345" i="28"/>
  <c r="E370" i="28" s="1"/>
  <c r="D118" i="28"/>
  <c r="Q173" i="28"/>
  <c r="P182" i="28" s="1"/>
  <c r="Q136" i="28"/>
  <c r="Q286" i="28"/>
  <c r="Q311" i="28" s="1"/>
  <c r="R104" i="28"/>
  <c r="R135" i="28" s="1"/>
  <c r="Q181" i="28"/>
  <c r="P206" i="28"/>
  <c r="P231" i="28" s="1"/>
  <c r="P184" i="28"/>
  <c r="Q169" i="28"/>
  <c r="Q202" i="28" s="1"/>
  <c r="Q227" i="28" s="1"/>
  <c r="Q282" i="28"/>
  <c r="Q307" i="28" s="1"/>
  <c r="R100" i="28"/>
  <c r="Q345" i="28"/>
  <c r="Q370" i="28" s="1"/>
  <c r="R118" i="28"/>
  <c r="E344" i="28"/>
  <c r="E369" i="28" s="1"/>
  <c r="D117" i="28"/>
  <c r="Q341" i="28"/>
  <c r="Q366" i="28" s="1"/>
  <c r="R114" i="28"/>
  <c r="E341" i="28"/>
  <c r="E366" i="28" s="1"/>
  <c r="D114" i="28"/>
  <c r="R175" i="28"/>
  <c r="S106" i="28"/>
  <c r="Q351" i="28"/>
  <c r="Q376" i="28" s="1"/>
  <c r="R124" i="28"/>
  <c r="R143" i="28" s="1"/>
  <c r="Q144" i="28"/>
  <c r="Q340" i="28"/>
  <c r="Q365" i="28" s="1"/>
  <c r="R113" i="28"/>
  <c r="Q279" i="28"/>
  <c r="Q304" i="28" s="1"/>
  <c r="Q166" i="28"/>
  <c r="Q199" i="28" s="1"/>
  <c r="Q224" i="28" s="1"/>
  <c r="R97" i="28"/>
  <c r="E351" i="28"/>
  <c r="E376" i="28" s="1"/>
  <c r="D124" i="28"/>
  <c r="F143" i="28"/>
  <c r="F146" i="28" s="1"/>
  <c r="E145" i="28"/>
  <c r="E144" i="28"/>
  <c r="Q350" i="28"/>
  <c r="Q375" i="28" s="1"/>
  <c r="R123" i="28"/>
  <c r="E342" i="28"/>
  <c r="E367" i="28" s="1"/>
  <c r="D115" i="28"/>
  <c r="Q349" i="28"/>
  <c r="Q374" i="28" s="1"/>
  <c r="R122" i="28"/>
  <c r="D286" i="28"/>
  <c r="D311" i="28" s="1"/>
  <c r="D137" i="28"/>
  <c r="D136" i="28"/>
  <c r="E135" i="28"/>
  <c r="E138" i="28" s="1"/>
  <c r="C104" i="28"/>
  <c r="Q348" i="28"/>
  <c r="Q373" i="28" s="1"/>
  <c r="R121" i="28"/>
  <c r="Q165" i="28"/>
  <c r="Q198" i="28" s="1"/>
  <c r="Q223" i="28" s="1"/>
  <c r="Q278" i="28"/>
  <c r="Q303" i="28" s="1"/>
  <c r="R96" i="28"/>
  <c r="Q283" i="28"/>
  <c r="Q308" i="28" s="1"/>
  <c r="Q170" i="28"/>
  <c r="Q203" i="28" s="1"/>
  <c r="Q228" i="28" s="1"/>
  <c r="R101" i="28"/>
  <c r="D282" i="28"/>
  <c r="D307" i="28" s="1"/>
  <c r="C100" i="28"/>
  <c r="D284" i="28"/>
  <c r="D309" i="28" s="1"/>
  <c r="C102" i="28"/>
  <c r="Q167" i="28"/>
  <c r="Q200" i="28" s="1"/>
  <c r="Q225" i="28" s="1"/>
  <c r="R98" i="28"/>
  <c r="Q280" i="28"/>
  <c r="Q305" i="28" s="1"/>
  <c r="E346" i="28"/>
  <c r="E371" i="28" s="1"/>
  <c r="D119" i="28"/>
  <c r="Q275" i="28"/>
  <c r="Q300" i="28" s="1"/>
  <c r="Q162" i="28"/>
  <c r="Q195" i="28" s="1"/>
  <c r="Q220" i="28" s="1"/>
  <c r="R93" i="28"/>
  <c r="Q163" i="28"/>
  <c r="Q196" i="28" s="1"/>
  <c r="Q221" i="28" s="1"/>
  <c r="R94" i="28"/>
  <c r="Q276" i="28"/>
  <c r="Q301" i="28" s="1"/>
  <c r="D285" i="28"/>
  <c r="D310" i="28" s="1"/>
  <c r="C103" i="28"/>
  <c r="Q281" i="28"/>
  <c r="Q306" i="28" s="1"/>
  <c r="Q168" i="28"/>
  <c r="Q201" i="28" s="1"/>
  <c r="Q226" i="28" s="1"/>
  <c r="R99" i="28"/>
  <c r="Q277" i="28"/>
  <c r="Q302" i="28" s="1"/>
  <c r="Q164" i="28"/>
  <c r="Q197" i="28" s="1"/>
  <c r="Q222" i="28" s="1"/>
  <c r="R95" i="28"/>
  <c r="E349" i="28"/>
  <c r="E374" i="28" s="1"/>
  <c r="D122" i="28"/>
  <c r="E347" i="28"/>
  <c r="E372" i="28" s="1"/>
  <c r="D120" i="28"/>
  <c r="Q344" i="28"/>
  <c r="Q369" i="28" s="1"/>
  <c r="R117" i="28"/>
  <c r="Q143" i="28"/>
  <c r="P138" i="28"/>
  <c r="G183" i="28"/>
  <c r="E348" i="28"/>
  <c r="E373" i="28" s="1"/>
  <c r="D121" i="28"/>
  <c r="D170" i="28" s="1"/>
  <c r="D203" i="28" s="1"/>
  <c r="D228" i="28" s="1"/>
  <c r="Q346" i="28"/>
  <c r="Q371" i="28" s="1"/>
  <c r="R119" i="28"/>
  <c r="E166" i="28"/>
  <c r="E199" i="28" s="1"/>
  <c r="E224" i="28" s="1"/>
  <c r="D97" i="28"/>
  <c r="E279" i="28"/>
  <c r="E304" i="28" s="1"/>
  <c r="D283" i="28"/>
  <c r="D308" i="28" s="1"/>
  <c r="C101" i="28"/>
  <c r="D106" i="28"/>
  <c r="E175" i="28"/>
  <c r="H351" i="26"/>
  <c r="H376" i="26" s="1"/>
  <c r="H445" i="26" s="1"/>
  <c r="H173" i="26"/>
  <c r="H182" i="26" s="1"/>
  <c r="H145" i="26"/>
  <c r="I143" i="26"/>
  <c r="I146" i="26" s="1"/>
  <c r="H144" i="26"/>
  <c r="H171" i="26"/>
  <c r="H204" i="26" s="1"/>
  <c r="H229" i="26" s="1"/>
  <c r="H413" i="26" s="1"/>
  <c r="J181" i="26"/>
  <c r="J183" i="26" s="1"/>
  <c r="I184" i="26"/>
  <c r="I206" i="26"/>
  <c r="I231" i="26" s="1"/>
  <c r="I415" i="26" s="1"/>
  <c r="G102" i="26"/>
  <c r="F102" i="26" s="1"/>
  <c r="M146" i="26"/>
  <c r="K183" i="26"/>
  <c r="M184" i="26"/>
  <c r="M181" i="26"/>
  <c r="X229" i="26"/>
  <c r="L182" i="26"/>
  <c r="L183" i="26" s="1"/>
  <c r="N146" i="26"/>
  <c r="O143" i="26"/>
  <c r="N137" i="26"/>
  <c r="N138" i="26" s="1"/>
  <c r="H278" i="26"/>
  <c r="H303" i="26" s="1"/>
  <c r="H422" i="26" s="1"/>
  <c r="H165" i="26"/>
  <c r="H198" i="26" s="1"/>
  <c r="H223" i="26" s="1"/>
  <c r="H407" i="26" s="1"/>
  <c r="G96" i="26"/>
  <c r="F113" i="26"/>
  <c r="G340" i="26"/>
  <c r="G365" i="26" s="1"/>
  <c r="N276" i="26"/>
  <c r="N301" i="26" s="1"/>
  <c r="N420" i="26" s="1"/>
  <c r="N163" i="26"/>
  <c r="N196" i="26" s="1"/>
  <c r="N221" i="26" s="1"/>
  <c r="O94" i="26"/>
  <c r="G281" i="26"/>
  <c r="G306" i="26" s="1"/>
  <c r="F99" i="26"/>
  <c r="H275" i="26"/>
  <c r="H300" i="26" s="1"/>
  <c r="H419" i="26" s="1"/>
  <c r="H162" i="26"/>
  <c r="H195" i="26" s="1"/>
  <c r="H220" i="26" s="1"/>
  <c r="H404" i="26" s="1"/>
  <c r="G93" i="26"/>
  <c r="N169" i="26"/>
  <c r="N202" i="26" s="1"/>
  <c r="N227" i="26" s="1"/>
  <c r="O100" i="26"/>
  <c r="N282" i="26"/>
  <c r="N307" i="26" s="1"/>
  <c r="N426" i="26" s="1"/>
  <c r="N280" i="26"/>
  <c r="N305" i="26" s="1"/>
  <c r="N424" i="26" s="1"/>
  <c r="N167" i="26"/>
  <c r="N200" i="26" s="1"/>
  <c r="N225" i="26" s="1"/>
  <c r="O98" i="26"/>
  <c r="N350" i="26"/>
  <c r="N375" i="26" s="1"/>
  <c r="N444" i="26" s="1"/>
  <c r="O123" i="26"/>
  <c r="N283" i="26"/>
  <c r="N308" i="26" s="1"/>
  <c r="N427" i="26" s="1"/>
  <c r="N170" i="26"/>
  <c r="N203" i="26" s="1"/>
  <c r="N228" i="26" s="1"/>
  <c r="O101" i="26"/>
  <c r="G348" i="26"/>
  <c r="G373" i="26" s="1"/>
  <c r="F121" i="26"/>
  <c r="H240" i="26"/>
  <c r="J240" i="26"/>
  <c r="O240" i="26" s="1"/>
  <c r="R240" i="26" s="1"/>
  <c r="H242" i="26"/>
  <c r="J242" i="26"/>
  <c r="O242" i="26" s="1"/>
  <c r="R242" i="26" s="1"/>
  <c r="M407" i="26"/>
  <c r="X223" i="26"/>
  <c r="M415" i="26"/>
  <c r="X231" i="26"/>
  <c r="N341" i="26"/>
  <c r="N366" i="26" s="1"/>
  <c r="N435" i="26" s="1"/>
  <c r="O114" i="26"/>
  <c r="N277" i="26"/>
  <c r="N302" i="26" s="1"/>
  <c r="N421" i="26" s="1"/>
  <c r="N164" i="26"/>
  <c r="N197" i="26" s="1"/>
  <c r="N222" i="26" s="1"/>
  <c r="O95" i="26"/>
  <c r="M412" i="26"/>
  <c r="X228" i="26"/>
  <c r="H280" i="26"/>
  <c r="H305" i="26" s="1"/>
  <c r="H424" i="26" s="1"/>
  <c r="H167" i="26"/>
  <c r="H200" i="26" s="1"/>
  <c r="H225" i="26" s="1"/>
  <c r="H409" i="26" s="1"/>
  <c r="G98" i="26"/>
  <c r="O284" i="26"/>
  <c r="O309" i="26" s="1"/>
  <c r="P102" i="26"/>
  <c r="H248" i="26"/>
  <c r="J248" i="26"/>
  <c r="O248" i="26" s="1"/>
  <c r="R248" i="26" s="1"/>
  <c r="H346" i="26"/>
  <c r="H371" i="26" s="1"/>
  <c r="H440" i="26" s="1"/>
  <c r="G119" i="26"/>
  <c r="G168" i="26" s="1"/>
  <c r="G201" i="26" s="1"/>
  <c r="G226" i="26" s="1"/>
  <c r="O173" i="26"/>
  <c r="O181" i="26" s="1"/>
  <c r="O286" i="26"/>
  <c r="O311" i="26" s="1"/>
  <c r="O136" i="26"/>
  <c r="P104" i="26"/>
  <c r="O137" i="26" s="1"/>
  <c r="N206" i="26"/>
  <c r="N231" i="26" s="1"/>
  <c r="N184" i="26"/>
  <c r="O351" i="26"/>
  <c r="O376" i="26" s="1"/>
  <c r="O144" i="26"/>
  <c r="P124" i="26"/>
  <c r="P143" i="26" s="1"/>
  <c r="N285" i="26"/>
  <c r="N310" i="26" s="1"/>
  <c r="N429" i="26" s="1"/>
  <c r="N172" i="26"/>
  <c r="N205" i="26" s="1"/>
  <c r="N230" i="26" s="1"/>
  <c r="O103" i="26"/>
  <c r="G123" i="26"/>
  <c r="H350" i="26"/>
  <c r="H375" i="26" s="1"/>
  <c r="H444" i="26" s="1"/>
  <c r="N349" i="26"/>
  <c r="N374" i="26" s="1"/>
  <c r="N443" i="26" s="1"/>
  <c r="O122" i="26"/>
  <c r="H342" i="26"/>
  <c r="H367" i="26" s="1"/>
  <c r="H436" i="26" s="1"/>
  <c r="G115" i="26"/>
  <c r="J245" i="26"/>
  <c r="O245" i="26" s="1"/>
  <c r="R245" i="26" s="1"/>
  <c r="H245" i="26"/>
  <c r="N175" i="26"/>
  <c r="O106" i="26"/>
  <c r="O348" i="26"/>
  <c r="O373" i="26" s="1"/>
  <c r="P121" i="26"/>
  <c r="N181" i="26"/>
  <c r="G286" i="26"/>
  <c r="G311" i="26" s="1"/>
  <c r="G137" i="26"/>
  <c r="G136" i="26"/>
  <c r="G173" i="26"/>
  <c r="H135" i="26"/>
  <c r="H138" i="26" s="1"/>
  <c r="F104" i="26"/>
  <c r="H347" i="26"/>
  <c r="H372" i="26" s="1"/>
  <c r="H441" i="26" s="1"/>
  <c r="G120" i="26"/>
  <c r="H341" i="26"/>
  <c r="H366" i="26" s="1"/>
  <c r="H435" i="26" s="1"/>
  <c r="G114" i="26"/>
  <c r="M404" i="26"/>
  <c r="X220" i="26"/>
  <c r="M217" i="26"/>
  <c r="N279" i="26"/>
  <c r="N304" i="26" s="1"/>
  <c r="N423" i="26" s="1"/>
  <c r="N166" i="26"/>
  <c r="N199" i="26" s="1"/>
  <c r="N224" i="26" s="1"/>
  <c r="O97" i="26"/>
  <c r="J241" i="26"/>
  <c r="O241" i="26" s="1"/>
  <c r="R241" i="26" s="1"/>
  <c r="H241" i="26"/>
  <c r="M406" i="26"/>
  <c r="X222" i="26"/>
  <c r="G351" i="26"/>
  <c r="G376" i="26" s="1"/>
  <c r="G145" i="26"/>
  <c r="G144" i="26"/>
  <c r="H143" i="26"/>
  <c r="F124" i="26"/>
  <c r="J243" i="26"/>
  <c r="O243" i="26" s="1"/>
  <c r="R243" i="26" s="1"/>
  <c r="H243" i="26"/>
  <c r="H176" i="26"/>
  <c r="H159" i="26" s="1"/>
  <c r="H178" i="26" s="1"/>
  <c r="G107" i="26"/>
  <c r="N165" i="26"/>
  <c r="N198" i="26" s="1"/>
  <c r="N223" i="26" s="1"/>
  <c r="O96" i="26"/>
  <c r="N278" i="26"/>
  <c r="N303" i="26" s="1"/>
  <c r="N422" i="26" s="1"/>
  <c r="N342" i="26"/>
  <c r="N367" i="26" s="1"/>
  <c r="N436" i="26" s="1"/>
  <c r="O115" i="26"/>
  <c r="N410" i="26"/>
  <c r="Y226" i="26"/>
  <c r="N275" i="26"/>
  <c r="N300" i="26" s="1"/>
  <c r="N419" i="26" s="1"/>
  <c r="N162" i="26"/>
  <c r="N195" i="26" s="1"/>
  <c r="N220" i="26" s="1"/>
  <c r="O93" i="26"/>
  <c r="N344" i="26"/>
  <c r="N369" i="26" s="1"/>
  <c r="N438" i="26" s="1"/>
  <c r="O117" i="26"/>
  <c r="H279" i="26"/>
  <c r="H304" i="26" s="1"/>
  <c r="H423" i="26" s="1"/>
  <c r="H166" i="26"/>
  <c r="H199" i="26" s="1"/>
  <c r="H224" i="26" s="1"/>
  <c r="H408" i="26" s="1"/>
  <c r="G97" i="26"/>
  <c r="H343" i="26"/>
  <c r="H368" i="26" s="1"/>
  <c r="H437" i="26" s="1"/>
  <c r="G116" i="26"/>
  <c r="N345" i="26"/>
  <c r="N370" i="26" s="1"/>
  <c r="N439" i="26" s="1"/>
  <c r="O118" i="26"/>
  <c r="N176" i="26"/>
  <c r="N159" i="26" s="1"/>
  <c r="N178" i="26" s="1"/>
  <c r="O107" i="26"/>
  <c r="H283" i="26"/>
  <c r="H308" i="26" s="1"/>
  <c r="H427" i="26" s="1"/>
  <c r="H170" i="26"/>
  <c r="H203" i="26" s="1"/>
  <c r="H228" i="26" s="1"/>
  <c r="H412" i="26" s="1"/>
  <c r="G101" i="26"/>
  <c r="O174" i="26"/>
  <c r="P105" i="26"/>
  <c r="I404" i="26"/>
  <c r="I217" i="26"/>
  <c r="M411" i="26"/>
  <c r="X227" i="26"/>
  <c r="H246" i="26"/>
  <c r="J246" i="26"/>
  <c r="O246" i="26" s="1"/>
  <c r="R246" i="26" s="1"/>
  <c r="H282" i="26"/>
  <c r="H307" i="26" s="1"/>
  <c r="H426" i="26" s="1"/>
  <c r="H169" i="26"/>
  <c r="H202" i="26" s="1"/>
  <c r="H227" i="26" s="1"/>
  <c r="H411" i="26" s="1"/>
  <c r="G100" i="26"/>
  <c r="H276" i="26"/>
  <c r="H301" i="26" s="1"/>
  <c r="H420" i="26" s="1"/>
  <c r="H163" i="26"/>
  <c r="H196" i="26" s="1"/>
  <c r="H221" i="26" s="1"/>
  <c r="H405" i="26" s="1"/>
  <c r="G94" i="26"/>
  <c r="H175" i="26"/>
  <c r="G106" i="26"/>
  <c r="J239" i="26"/>
  <c r="O239" i="26" s="1"/>
  <c r="R239" i="26" s="1"/>
  <c r="H239" i="26"/>
  <c r="N413" i="26"/>
  <c r="Y229" i="26"/>
  <c r="O340" i="26"/>
  <c r="O365" i="26" s="1"/>
  <c r="P113" i="26"/>
  <c r="M410" i="26"/>
  <c r="X226" i="26"/>
  <c r="M405" i="26"/>
  <c r="X221" i="26"/>
  <c r="H345" i="26"/>
  <c r="H370" i="26" s="1"/>
  <c r="H439" i="26" s="1"/>
  <c r="G118" i="26"/>
  <c r="H349" i="26"/>
  <c r="H374" i="26" s="1"/>
  <c r="H443" i="26" s="1"/>
  <c r="G122" i="26"/>
  <c r="N347" i="26"/>
  <c r="N372" i="26" s="1"/>
  <c r="N441" i="26" s="1"/>
  <c r="O120" i="26"/>
  <c r="H238" i="26"/>
  <c r="J238" i="26"/>
  <c r="O238" i="26" s="1"/>
  <c r="R238" i="26" s="1"/>
  <c r="N343" i="26"/>
  <c r="N368" i="26" s="1"/>
  <c r="N437" i="26" s="1"/>
  <c r="O116" i="26"/>
  <c r="M414" i="26"/>
  <c r="X230" i="26"/>
  <c r="H277" i="26"/>
  <c r="H302" i="26" s="1"/>
  <c r="H421" i="26" s="1"/>
  <c r="H164" i="26"/>
  <c r="H197" i="26" s="1"/>
  <c r="H222" i="26" s="1"/>
  <c r="H406" i="26" s="1"/>
  <c r="G95" i="26"/>
  <c r="M409" i="26"/>
  <c r="X225" i="26"/>
  <c r="H244" i="26"/>
  <c r="J244" i="26"/>
  <c r="O244" i="26" s="1"/>
  <c r="R244" i="26" s="1"/>
  <c r="H285" i="26"/>
  <c r="H310" i="26" s="1"/>
  <c r="H429" i="26" s="1"/>
  <c r="G103" i="26"/>
  <c r="H172" i="26"/>
  <c r="H205" i="26" s="1"/>
  <c r="H230" i="26" s="1"/>
  <c r="H414" i="26" s="1"/>
  <c r="M182" i="26"/>
  <c r="O281" i="26"/>
  <c r="O306" i="26" s="1"/>
  <c r="P99" i="26"/>
  <c r="H344" i="26"/>
  <c r="H369" i="26" s="1"/>
  <c r="H438" i="26" s="1"/>
  <c r="G117" i="26"/>
  <c r="G174" i="26"/>
  <c r="F105" i="26"/>
  <c r="N346" i="26"/>
  <c r="N371" i="26" s="1"/>
  <c r="N440" i="26" s="1"/>
  <c r="O119" i="26"/>
  <c r="O168" i="26" s="1"/>
  <c r="O201" i="26" s="1"/>
  <c r="O226" i="26" s="1"/>
  <c r="M408" i="26"/>
  <c r="X224" i="26"/>
  <c r="I332" i="25"/>
  <c r="I357" i="25" s="1"/>
  <c r="I430" i="25" s="1"/>
  <c r="L396" i="25"/>
  <c r="I154" i="25"/>
  <c r="I187" i="25" s="1"/>
  <c r="H102" i="25"/>
  <c r="H329" i="25" s="1"/>
  <c r="H354" i="25" s="1"/>
  <c r="H427" i="25" s="1"/>
  <c r="L410" i="25"/>
  <c r="G307" i="25"/>
  <c r="J307" i="25" s="1"/>
  <c r="O307" i="25" s="1"/>
  <c r="S307" i="25" s="1"/>
  <c r="L432" i="25"/>
  <c r="G377" i="25"/>
  <c r="J377" i="25" s="1"/>
  <c r="O377" i="25" s="1"/>
  <c r="S377" i="25" s="1"/>
  <c r="L428" i="25"/>
  <c r="G373" i="25"/>
  <c r="J373" i="25" s="1"/>
  <c r="O373" i="25" s="1"/>
  <c r="S373" i="25" s="1"/>
  <c r="L424" i="25"/>
  <c r="G369" i="25"/>
  <c r="J369" i="25" s="1"/>
  <c r="O369" i="25" s="1"/>
  <c r="S369" i="25" s="1"/>
  <c r="L425" i="25"/>
  <c r="G370" i="25"/>
  <c r="J370" i="25" s="1"/>
  <c r="O370" i="25" s="1"/>
  <c r="S370" i="25" s="1"/>
  <c r="L433" i="25"/>
  <c r="G378" i="25"/>
  <c r="J378" i="25" s="1"/>
  <c r="O378" i="25" s="1"/>
  <c r="S378" i="25" s="1"/>
  <c r="L431" i="25"/>
  <c r="G376" i="25"/>
  <c r="J376" i="25" s="1"/>
  <c r="O376" i="25" s="1"/>
  <c r="S376" i="25" s="1"/>
  <c r="L426" i="25"/>
  <c r="G371" i="25"/>
  <c r="J371" i="25" s="1"/>
  <c r="O371" i="25" s="1"/>
  <c r="S371" i="25" s="1"/>
  <c r="L429" i="25"/>
  <c r="G374" i="25"/>
  <c r="J374" i="25" s="1"/>
  <c r="O374" i="25" s="1"/>
  <c r="S374" i="25" s="1"/>
  <c r="L435" i="25"/>
  <c r="G380" i="25"/>
  <c r="J380" i="25" s="1"/>
  <c r="O380" i="25" s="1"/>
  <c r="S380" i="25" s="1"/>
  <c r="K213" i="25"/>
  <c r="W213" i="25" s="1"/>
  <c r="I213" i="25"/>
  <c r="I397" i="25" s="1"/>
  <c r="I212" i="25"/>
  <c r="I396" i="25" s="1"/>
  <c r="J209" i="25"/>
  <c r="J393" i="25" s="1"/>
  <c r="K408" i="25"/>
  <c r="M333" i="25"/>
  <c r="M358" i="25" s="1"/>
  <c r="M431" i="25" s="1"/>
  <c r="N106" i="25"/>
  <c r="N155" i="25" s="1"/>
  <c r="N188" i="25" s="1"/>
  <c r="N213" i="25" s="1"/>
  <c r="N101" i="25"/>
  <c r="M328" i="25"/>
  <c r="M353" i="25" s="1"/>
  <c r="M426" i="25" s="1"/>
  <c r="L265" i="25"/>
  <c r="L290" i="25" s="1"/>
  <c r="L152" i="25"/>
  <c r="L185" i="25" s="1"/>
  <c r="L210" i="25" s="1"/>
  <c r="G228" i="25" s="1"/>
  <c r="M83" i="25"/>
  <c r="M331" i="25"/>
  <c r="M356" i="25" s="1"/>
  <c r="M429" i="25" s="1"/>
  <c r="N104" i="25"/>
  <c r="K415" i="25"/>
  <c r="K393" i="25"/>
  <c r="J227" i="25"/>
  <c r="O227" i="25" s="1"/>
  <c r="S227" i="25" s="1"/>
  <c r="N268" i="25"/>
  <c r="N293" i="25" s="1"/>
  <c r="N414" i="25" s="1"/>
  <c r="O86" i="25"/>
  <c r="K417" i="25"/>
  <c r="N267" i="25"/>
  <c r="N292" i="25" s="1"/>
  <c r="N413" i="25" s="1"/>
  <c r="N154" i="25"/>
  <c r="N187" i="25" s="1"/>
  <c r="N212" i="25" s="1"/>
  <c r="O85" i="25"/>
  <c r="N336" i="25"/>
  <c r="N361" i="25" s="1"/>
  <c r="N434" i="25" s="1"/>
  <c r="O109" i="25"/>
  <c r="L149" i="25"/>
  <c r="L182" i="25" s="1"/>
  <c r="L207" i="25" s="1"/>
  <c r="G225" i="25" s="1"/>
  <c r="L262" i="25"/>
  <c r="L287" i="25" s="1"/>
  <c r="M80" i="25"/>
  <c r="Q235" i="25"/>
  <c r="K170" i="25"/>
  <c r="K192" i="25"/>
  <c r="K217" i="25" s="1"/>
  <c r="M326" i="25"/>
  <c r="M351" i="25" s="1"/>
  <c r="M424" i="25" s="1"/>
  <c r="N99" i="25"/>
  <c r="K183" i="25"/>
  <c r="K208" i="25" s="1"/>
  <c r="Q226" i="25"/>
  <c r="L269" i="25"/>
  <c r="L294" i="25" s="1"/>
  <c r="L156" i="25"/>
  <c r="L189" i="25" s="1"/>
  <c r="L214" i="25" s="1"/>
  <c r="G232" i="25" s="1"/>
  <c r="M87" i="25"/>
  <c r="J266" i="25"/>
  <c r="J291" i="25" s="1"/>
  <c r="J412" i="25" s="1"/>
  <c r="J153" i="25"/>
  <c r="J186" i="25" s="1"/>
  <c r="I84" i="25"/>
  <c r="L271" i="25"/>
  <c r="L296" i="25" s="1"/>
  <c r="L158" i="25"/>
  <c r="L191" i="25" s="1"/>
  <c r="L216" i="25" s="1"/>
  <c r="G234" i="25" s="1"/>
  <c r="M89" i="25"/>
  <c r="I334" i="25"/>
  <c r="I359" i="25" s="1"/>
  <c r="I432" i="25" s="1"/>
  <c r="H107" i="25"/>
  <c r="I331" i="25"/>
  <c r="I356" i="25" s="1"/>
  <c r="I429" i="25" s="1"/>
  <c r="H104" i="25"/>
  <c r="N100" i="25"/>
  <c r="M327" i="25"/>
  <c r="M352" i="25" s="1"/>
  <c r="M425" i="25" s="1"/>
  <c r="L270" i="25"/>
  <c r="L295" i="25" s="1"/>
  <c r="L157" i="25"/>
  <c r="L190" i="25" s="1"/>
  <c r="L215" i="25" s="1"/>
  <c r="G233" i="25" s="1"/>
  <c r="M88" i="25"/>
  <c r="K181" i="25"/>
  <c r="K206" i="25" s="1"/>
  <c r="Q224" i="25"/>
  <c r="L131" i="25"/>
  <c r="M330" i="25"/>
  <c r="M355" i="25" s="1"/>
  <c r="M428" i="25" s="1"/>
  <c r="N103" i="25"/>
  <c r="J262" i="25"/>
  <c r="J287" i="25" s="1"/>
  <c r="J408" i="25" s="1"/>
  <c r="J149" i="25"/>
  <c r="J182" i="25" s="1"/>
  <c r="I80" i="25"/>
  <c r="M334" i="25"/>
  <c r="M359" i="25" s="1"/>
  <c r="M432" i="25" s="1"/>
  <c r="N107" i="25"/>
  <c r="Q233" i="25"/>
  <c r="K190" i="25"/>
  <c r="K215" i="25" s="1"/>
  <c r="L261" i="25"/>
  <c r="L286" i="25" s="1"/>
  <c r="L148" i="25"/>
  <c r="L181" i="25" s="1"/>
  <c r="L206" i="25" s="1"/>
  <c r="G224" i="25" s="1"/>
  <c r="M79" i="25"/>
  <c r="K411" i="25"/>
  <c r="K418" i="25"/>
  <c r="K409" i="25"/>
  <c r="Q232" i="25"/>
  <c r="K189" i="25"/>
  <c r="K214" i="25" s="1"/>
  <c r="L160" i="25"/>
  <c r="M91" i="25"/>
  <c r="H332" i="25"/>
  <c r="H357" i="25" s="1"/>
  <c r="H430" i="25" s="1"/>
  <c r="G105" i="25"/>
  <c r="I333" i="25"/>
  <c r="I358" i="25" s="1"/>
  <c r="I431" i="25" s="1"/>
  <c r="H106" i="25"/>
  <c r="H155" i="25" s="1"/>
  <c r="H188" i="25" s="1"/>
  <c r="I326" i="25"/>
  <c r="I351" i="25" s="1"/>
  <c r="I424" i="25" s="1"/>
  <c r="H99" i="25"/>
  <c r="M155" i="25"/>
  <c r="M188" i="25" s="1"/>
  <c r="M213" i="25" s="1"/>
  <c r="L266" i="25"/>
  <c r="L291" i="25" s="1"/>
  <c r="L153" i="25"/>
  <c r="L186" i="25" s="1"/>
  <c r="L211" i="25" s="1"/>
  <c r="G229" i="25" s="1"/>
  <c r="M84" i="25"/>
  <c r="M335" i="25"/>
  <c r="M360" i="25" s="1"/>
  <c r="M433" i="25" s="1"/>
  <c r="N108" i="25"/>
  <c r="J271" i="25"/>
  <c r="J296" i="25" s="1"/>
  <c r="J417" i="25" s="1"/>
  <c r="J158" i="25"/>
  <c r="J191" i="25" s="1"/>
  <c r="I89" i="25"/>
  <c r="M396" i="25"/>
  <c r="X212" i="25"/>
  <c r="I328" i="25"/>
  <c r="I353" i="25" s="1"/>
  <c r="I426" i="25" s="1"/>
  <c r="H101" i="25"/>
  <c r="N332" i="25"/>
  <c r="N357" i="25" s="1"/>
  <c r="N430" i="25" s="1"/>
  <c r="O105" i="25"/>
  <c r="K407" i="25"/>
  <c r="L159" i="25"/>
  <c r="K168" i="25" s="1"/>
  <c r="L272" i="25"/>
  <c r="L297" i="25" s="1"/>
  <c r="L122" i="25"/>
  <c r="M90" i="25"/>
  <c r="J272" i="25"/>
  <c r="J297" i="25" s="1"/>
  <c r="J418" i="25" s="1"/>
  <c r="J159" i="25"/>
  <c r="J122" i="25"/>
  <c r="J120" i="25"/>
  <c r="K119" i="25"/>
  <c r="I90" i="25"/>
  <c r="L150" i="25"/>
  <c r="L183" i="25" s="1"/>
  <c r="L208" i="25" s="1"/>
  <c r="G226" i="25" s="1"/>
  <c r="L263" i="25"/>
  <c r="L288" i="25" s="1"/>
  <c r="M81" i="25"/>
  <c r="H267" i="25"/>
  <c r="H292" i="25" s="1"/>
  <c r="H413" i="25" s="1"/>
  <c r="H154" i="25"/>
  <c r="H187" i="25" s="1"/>
  <c r="G85" i="25"/>
  <c r="J160" i="25"/>
  <c r="I91" i="25"/>
  <c r="L161" i="25"/>
  <c r="M92" i="25"/>
  <c r="K186" i="25"/>
  <c r="K211" i="25" s="1"/>
  <c r="Q229" i="25"/>
  <c r="M337" i="25"/>
  <c r="M362" i="25" s="1"/>
  <c r="M435" i="25" s="1"/>
  <c r="M132" i="25"/>
  <c r="N110" i="25"/>
  <c r="N129" i="25" s="1"/>
  <c r="M264" i="25"/>
  <c r="M289" i="25" s="1"/>
  <c r="M410" i="25" s="1"/>
  <c r="N82" i="25"/>
  <c r="M151" i="25"/>
  <c r="M184" i="25" s="1"/>
  <c r="M209" i="25" s="1"/>
  <c r="I337" i="25"/>
  <c r="I362" i="25" s="1"/>
  <c r="I435" i="25" s="1"/>
  <c r="I132" i="25"/>
  <c r="I130" i="25"/>
  <c r="J129" i="25"/>
  <c r="J131" i="25" s="1"/>
  <c r="H110" i="25"/>
  <c r="J157" i="25"/>
  <c r="J190" i="25" s="1"/>
  <c r="I88" i="25"/>
  <c r="J270" i="25"/>
  <c r="J295" i="25" s="1"/>
  <c r="J416" i="25" s="1"/>
  <c r="J261" i="25"/>
  <c r="J286" i="25" s="1"/>
  <c r="J407" i="25" s="1"/>
  <c r="J148" i="25"/>
  <c r="J181" i="25" s="1"/>
  <c r="J206" i="25" s="1"/>
  <c r="I79" i="25"/>
  <c r="J265" i="25"/>
  <c r="J290" i="25" s="1"/>
  <c r="J411" i="25" s="1"/>
  <c r="J152" i="25"/>
  <c r="J185" i="25" s="1"/>
  <c r="I83" i="25"/>
  <c r="H268" i="25"/>
  <c r="H293" i="25" s="1"/>
  <c r="H414" i="25" s="1"/>
  <c r="G86" i="25"/>
  <c r="L119" i="25"/>
  <c r="L162" i="25"/>
  <c r="L145" i="25" s="1"/>
  <c r="L164" i="25" s="1"/>
  <c r="M93" i="25"/>
  <c r="N329" i="25"/>
  <c r="N354" i="25" s="1"/>
  <c r="N427" i="25" s="1"/>
  <c r="O102" i="25"/>
  <c r="I330" i="25"/>
  <c r="I355" i="25" s="1"/>
  <c r="I428" i="25" s="1"/>
  <c r="H103" i="25"/>
  <c r="I327" i="25"/>
  <c r="I352" i="25" s="1"/>
  <c r="I425" i="25" s="1"/>
  <c r="H100" i="25"/>
  <c r="M129" i="25"/>
  <c r="K182" i="25"/>
  <c r="K207" i="25" s="1"/>
  <c r="Q225" i="25"/>
  <c r="K416" i="25"/>
  <c r="K185" i="25"/>
  <c r="K210" i="25" s="1"/>
  <c r="Q228" i="25"/>
  <c r="K120" i="25"/>
  <c r="J231" i="25"/>
  <c r="O231" i="25" s="1"/>
  <c r="S231" i="25" s="1"/>
  <c r="H336" i="25"/>
  <c r="H361" i="25" s="1"/>
  <c r="H434" i="25" s="1"/>
  <c r="G109" i="25"/>
  <c r="J263" i="25"/>
  <c r="J288" i="25" s="1"/>
  <c r="J409" i="25" s="1"/>
  <c r="J150" i="25"/>
  <c r="J183" i="25" s="1"/>
  <c r="I81" i="25"/>
  <c r="J269" i="25"/>
  <c r="J294" i="25" s="1"/>
  <c r="J415" i="25" s="1"/>
  <c r="I87" i="25"/>
  <c r="J156" i="25"/>
  <c r="J189" i="25" s="1"/>
  <c r="J162" i="25"/>
  <c r="J145" i="25" s="1"/>
  <c r="J164" i="25" s="1"/>
  <c r="I93" i="25"/>
  <c r="I335" i="25"/>
  <c r="I360" i="25" s="1"/>
  <c r="I433" i="25" s="1"/>
  <c r="H108" i="25"/>
  <c r="I92" i="25"/>
  <c r="J161" i="25"/>
  <c r="I264" i="25"/>
  <c r="I289" i="25" s="1"/>
  <c r="I410" i="25" s="1"/>
  <c r="I151" i="25"/>
  <c r="I184" i="25" s="1"/>
  <c r="H82" i="25"/>
  <c r="K412" i="25"/>
  <c r="Q234" i="25"/>
  <c r="K191" i="25"/>
  <c r="K216" i="25" s="1"/>
  <c r="L393" i="25"/>
  <c r="W209" i="25"/>
  <c r="B51" i="24"/>
  <c r="B50" i="24"/>
  <c r="B49" i="24"/>
  <c r="B48" i="24"/>
  <c r="B47" i="24"/>
  <c r="B46" i="24"/>
  <c r="B45" i="24"/>
  <c r="B44" i="24"/>
  <c r="B43" i="24"/>
  <c r="W42" i="24"/>
  <c r="B42" i="24"/>
  <c r="W41" i="24"/>
  <c r="B41" i="24"/>
  <c r="W40" i="24"/>
  <c r="B40" i="24"/>
  <c r="W39" i="24"/>
  <c r="B39" i="24"/>
  <c r="W38" i="24"/>
  <c r="B38" i="24"/>
  <c r="B37" i="24"/>
  <c r="B30" i="24"/>
  <c r="B29" i="24"/>
  <c r="B28" i="24"/>
  <c r="B27" i="24"/>
  <c r="B26" i="24"/>
  <c r="B25" i="24"/>
  <c r="B24" i="24"/>
  <c r="B23" i="24"/>
  <c r="B22" i="24"/>
  <c r="W21" i="24"/>
  <c r="B21" i="24"/>
  <c r="W20" i="24"/>
  <c r="B20" i="24"/>
  <c r="W19" i="24"/>
  <c r="B19" i="24"/>
  <c r="W18" i="24"/>
  <c r="B18" i="24"/>
  <c r="W17" i="24"/>
  <c r="B17" i="24"/>
  <c r="B16" i="24"/>
  <c r="H184" i="26" l="1"/>
  <c r="I181" i="26"/>
  <c r="I183" i="26" s="1"/>
  <c r="H206" i="26"/>
  <c r="H231" i="26" s="1"/>
  <c r="H415" i="26" s="1"/>
  <c r="P183" i="28"/>
  <c r="Q137" i="28"/>
  <c r="Q138" i="28" s="1"/>
  <c r="R276" i="28"/>
  <c r="R301" i="28" s="1"/>
  <c r="R163" i="28"/>
  <c r="R196" i="28" s="1"/>
  <c r="R221" i="28" s="1"/>
  <c r="S94" i="28"/>
  <c r="D351" i="28"/>
  <c r="D376" i="28" s="1"/>
  <c r="D145" i="28"/>
  <c r="D144" i="28"/>
  <c r="E143" i="28"/>
  <c r="E146" i="28" s="1"/>
  <c r="C124" i="28"/>
  <c r="R176" i="28"/>
  <c r="R159" i="28" s="1"/>
  <c r="R178" i="28" s="1"/>
  <c r="S107" i="28"/>
  <c r="D340" i="28"/>
  <c r="D365" i="28" s="1"/>
  <c r="C113" i="28"/>
  <c r="C340" i="28" s="1"/>
  <c r="C365" i="28" s="1"/>
  <c r="R284" i="28"/>
  <c r="R309" i="28" s="1"/>
  <c r="R171" i="28"/>
  <c r="R204" i="28" s="1"/>
  <c r="R229" i="28" s="1"/>
  <c r="S102" i="28"/>
  <c r="R346" i="28"/>
  <c r="R371" i="28" s="1"/>
  <c r="S119" i="28"/>
  <c r="R281" i="28"/>
  <c r="R306" i="28" s="1"/>
  <c r="R168" i="28"/>
  <c r="R201" i="28" s="1"/>
  <c r="R226" i="28" s="1"/>
  <c r="S99" i="28"/>
  <c r="D346" i="28"/>
  <c r="D371" i="28" s="1"/>
  <c r="C119" i="28"/>
  <c r="C346" i="28" s="1"/>
  <c r="C371" i="28" s="1"/>
  <c r="D135" i="28"/>
  <c r="D138" i="28" s="1"/>
  <c r="C286" i="28"/>
  <c r="C311" i="28" s="1"/>
  <c r="C137" i="28"/>
  <c r="C173" i="28"/>
  <c r="C136" i="28"/>
  <c r="D173" i="28"/>
  <c r="D342" i="28"/>
  <c r="D367" i="28" s="1"/>
  <c r="C115" i="28"/>
  <c r="C342" i="28" s="1"/>
  <c r="C367" i="28" s="1"/>
  <c r="R340" i="28"/>
  <c r="R365" i="28" s="1"/>
  <c r="S113" i="28"/>
  <c r="D176" i="28"/>
  <c r="D159" i="28" s="1"/>
  <c r="D178" i="28" s="1"/>
  <c r="C107" i="28"/>
  <c r="C176" i="28" s="1"/>
  <c r="D280" i="28"/>
  <c r="D305" i="28" s="1"/>
  <c r="D167" i="28"/>
  <c r="D200" i="28" s="1"/>
  <c r="D225" i="28" s="1"/>
  <c r="C98" i="28"/>
  <c r="D175" i="28"/>
  <c r="C106" i="28"/>
  <c r="C175" i="28" s="1"/>
  <c r="D347" i="28"/>
  <c r="D372" i="28" s="1"/>
  <c r="C120" i="28"/>
  <c r="C347" i="28" s="1"/>
  <c r="C372" i="28" s="1"/>
  <c r="R277" i="28"/>
  <c r="R302" i="28" s="1"/>
  <c r="R164" i="28"/>
  <c r="R197" i="28" s="1"/>
  <c r="R222" i="28" s="1"/>
  <c r="S95" i="28"/>
  <c r="R275" i="28"/>
  <c r="R300" i="28" s="1"/>
  <c r="R162" i="28"/>
  <c r="R195" i="28" s="1"/>
  <c r="R220" i="28" s="1"/>
  <c r="S93" i="28"/>
  <c r="C284" i="28"/>
  <c r="C309" i="28" s="1"/>
  <c r="D169" i="28"/>
  <c r="D202" i="28" s="1"/>
  <c r="D227" i="28" s="1"/>
  <c r="R279" i="28"/>
  <c r="R304" i="28" s="1"/>
  <c r="R166" i="28"/>
  <c r="R199" i="28" s="1"/>
  <c r="R224" i="28" s="1"/>
  <c r="S97" i="28"/>
  <c r="D341" i="28"/>
  <c r="D366" i="28" s="1"/>
  <c r="C114" i="28"/>
  <c r="C341" i="28" s="1"/>
  <c r="C366" i="28" s="1"/>
  <c r="R286" i="28"/>
  <c r="R311" i="28" s="1"/>
  <c r="R173" i="28"/>
  <c r="R181" i="28" s="1"/>
  <c r="R136" i="28"/>
  <c r="S104" i="28"/>
  <c r="S135" i="28" s="1"/>
  <c r="Q206" i="28"/>
  <c r="Q231" i="28" s="1"/>
  <c r="Q184" i="28"/>
  <c r="R347" i="28"/>
  <c r="R372" i="28" s="1"/>
  <c r="S120" i="28"/>
  <c r="D350" i="28"/>
  <c r="D375" i="28" s="1"/>
  <c r="C123" i="28"/>
  <c r="C350" i="28" s="1"/>
  <c r="C375" i="28" s="1"/>
  <c r="C278" i="28"/>
  <c r="C303" i="28" s="1"/>
  <c r="D168" i="28"/>
  <c r="D201" i="28" s="1"/>
  <c r="D226" i="28" s="1"/>
  <c r="D343" i="28"/>
  <c r="D368" i="28" s="1"/>
  <c r="C116" i="28"/>
  <c r="C343" i="28" s="1"/>
  <c r="C368" i="28" s="1"/>
  <c r="D275" i="28"/>
  <c r="D300" i="28" s="1"/>
  <c r="D162" i="28"/>
  <c r="D195" i="28" s="1"/>
  <c r="D220" i="28" s="1"/>
  <c r="C93" i="28"/>
  <c r="R344" i="28"/>
  <c r="R369" i="28" s="1"/>
  <c r="S117" i="28"/>
  <c r="D349" i="28"/>
  <c r="D374" i="28" s="1"/>
  <c r="C122" i="28"/>
  <c r="C349" i="28" s="1"/>
  <c r="C374" i="28" s="1"/>
  <c r="C285" i="28"/>
  <c r="C310" i="28" s="1"/>
  <c r="R280" i="28"/>
  <c r="R305" i="28" s="1"/>
  <c r="R167" i="28"/>
  <c r="R200" i="28" s="1"/>
  <c r="R225" i="28" s="1"/>
  <c r="S98" i="28"/>
  <c r="R278" i="28"/>
  <c r="R303" i="28" s="1"/>
  <c r="R165" i="28"/>
  <c r="R198" i="28" s="1"/>
  <c r="R223" i="28" s="1"/>
  <c r="S96" i="28"/>
  <c r="S175" i="28"/>
  <c r="T106" i="28"/>
  <c r="R341" i="28"/>
  <c r="R366" i="28" s="1"/>
  <c r="S114" i="28"/>
  <c r="D345" i="28"/>
  <c r="D370" i="28" s="1"/>
  <c r="C118" i="28"/>
  <c r="C345" i="28" s="1"/>
  <c r="C370" i="28" s="1"/>
  <c r="R285" i="28"/>
  <c r="R310" i="28" s="1"/>
  <c r="R172" i="28"/>
  <c r="R205" i="28" s="1"/>
  <c r="R230" i="28" s="1"/>
  <c r="S103" i="28"/>
  <c r="D276" i="28"/>
  <c r="D301" i="28" s="1"/>
  <c r="D163" i="28"/>
  <c r="D196" i="28" s="1"/>
  <c r="D221" i="28" s="1"/>
  <c r="C94" i="28"/>
  <c r="T105" i="28"/>
  <c r="S174" i="28"/>
  <c r="C282" i="28"/>
  <c r="C307" i="28" s="1"/>
  <c r="C169" i="28"/>
  <c r="C202" i="28" s="1"/>
  <c r="C227" i="28" s="1"/>
  <c r="R283" i="28"/>
  <c r="R308" i="28" s="1"/>
  <c r="R170" i="28"/>
  <c r="R203" i="28" s="1"/>
  <c r="R228" i="28" s="1"/>
  <c r="S101" i="28"/>
  <c r="R351" i="28"/>
  <c r="R376" i="28" s="1"/>
  <c r="R144" i="28"/>
  <c r="R146" i="28" s="1"/>
  <c r="S124" i="28"/>
  <c r="S143" i="28" s="1"/>
  <c r="R345" i="28"/>
  <c r="R370" i="28" s="1"/>
  <c r="S118" i="28"/>
  <c r="C281" i="28"/>
  <c r="C306" i="28" s="1"/>
  <c r="D174" i="28"/>
  <c r="C105" i="28"/>
  <c r="C174" i="28" s="1"/>
  <c r="R343" i="28"/>
  <c r="R368" i="28" s="1"/>
  <c r="S116" i="28"/>
  <c r="C283" i="28"/>
  <c r="C308" i="28" s="1"/>
  <c r="D279" i="28"/>
  <c r="D304" i="28" s="1"/>
  <c r="D166" i="28"/>
  <c r="D199" i="28" s="1"/>
  <c r="D224" i="28" s="1"/>
  <c r="C97" i="28"/>
  <c r="D348" i="28"/>
  <c r="D373" i="28" s="1"/>
  <c r="C121" i="28"/>
  <c r="C348" i="28" s="1"/>
  <c r="C373" i="28" s="1"/>
  <c r="Q146" i="28"/>
  <c r="D171" i="28"/>
  <c r="D204" i="28" s="1"/>
  <c r="D229" i="28" s="1"/>
  <c r="R348" i="28"/>
  <c r="R373" i="28" s="1"/>
  <c r="S121" i="28"/>
  <c r="R349" i="28"/>
  <c r="R374" i="28" s="1"/>
  <c r="S122" i="28"/>
  <c r="R350" i="28"/>
  <c r="R375" i="28" s="1"/>
  <c r="S123" i="28"/>
  <c r="Q145" i="28"/>
  <c r="D344" i="28"/>
  <c r="D369" i="28" s="1"/>
  <c r="C117" i="28"/>
  <c r="C344" i="28" s="1"/>
  <c r="C369" i="28" s="1"/>
  <c r="R282" i="28"/>
  <c r="R307" i="28" s="1"/>
  <c r="R169" i="28"/>
  <c r="R202" i="28" s="1"/>
  <c r="R227" i="28" s="1"/>
  <c r="S100" i="28"/>
  <c r="R342" i="28"/>
  <c r="R367" i="28" s="1"/>
  <c r="S115" i="28"/>
  <c r="D277" i="28"/>
  <c r="D302" i="28" s="1"/>
  <c r="D164" i="28"/>
  <c r="D197" i="28" s="1"/>
  <c r="D222" i="28" s="1"/>
  <c r="C95" i="28"/>
  <c r="E217" i="28"/>
  <c r="H146" i="26"/>
  <c r="G284" i="26"/>
  <c r="G309" i="26" s="1"/>
  <c r="G171" i="26"/>
  <c r="G204" i="26" s="1"/>
  <c r="G229" i="26" s="1"/>
  <c r="M183" i="26"/>
  <c r="O146" i="26"/>
  <c r="N182" i="26"/>
  <c r="N183" i="26" s="1"/>
  <c r="O145" i="26"/>
  <c r="O138" i="26"/>
  <c r="F174" i="26"/>
  <c r="E105" i="26"/>
  <c r="G277" i="26"/>
  <c r="G302" i="26" s="1"/>
  <c r="G164" i="26"/>
  <c r="G197" i="26" s="1"/>
  <c r="G222" i="26" s="1"/>
  <c r="F95" i="26"/>
  <c r="G349" i="26"/>
  <c r="G374" i="26" s="1"/>
  <c r="F122" i="26"/>
  <c r="P340" i="26"/>
  <c r="P365" i="26" s="1"/>
  <c r="Q113" i="26"/>
  <c r="G283" i="26"/>
  <c r="G308" i="26" s="1"/>
  <c r="F101" i="26"/>
  <c r="G170" i="26"/>
  <c r="G203" i="26" s="1"/>
  <c r="G228" i="26" s="1"/>
  <c r="N404" i="26"/>
  <c r="Y220" i="26"/>
  <c r="N217" i="26"/>
  <c r="O342" i="26"/>
  <c r="O367" i="26" s="1"/>
  <c r="P115" i="26"/>
  <c r="O279" i="26"/>
  <c r="O304" i="26" s="1"/>
  <c r="O166" i="26"/>
  <c r="O199" i="26" s="1"/>
  <c r="O224" i="26" s="1"/>
  <c r="P97" i="26"/>
  <c r="G347" i="26"/>
  <c r="G372" i="26" s="1"/>
  <c r="F120" i="26"/>
  <c r="G342" i="26"/>
  <c r="G367" i="26" s="1"/>
  <c r="F115" i="26"/>
  <c r="O341" i="26"/>
  <c r="O366" i="26" s="1"/>
  <c r="P114" i="26"/>
  <c r="N412" i="26"/>
  <c r="Y228" i="26"/>
  <c r="O280" i="26"/>
  <c r="O305" i="26" s="1"/>
  <c r="O167" i="26"/>
  <c r="O200" i="26" s="1"/>
  <c r="O225" i="26" s="1"/>
  <c r="P98" i="26"/>
  <c r="O282" i="26"/>
  <c r="O307" i="26" s="1"/>
  <c r="P100" i="26"/>
  <c r="O169" i="26"/>
  <c r="O202" i="26" s="1"/>
  <c r="O227" i="26" s="1"/>
  <c r="F340" i="26"/>
  <c r="F365" i="26" s="1"/>
  <c r="E113" i="26"/>
  <c r="G285" i="26"/>
  <c r="G310" i="26" s="1"/>
  <c r="G172" i="26"/>
  <c r="G205" i="26" s="1"/>
  <c r="G230" i="26" s="1"/>
  <c r="F103" i="26"/>
  <c r="G276" i="26"/>
  <c r="G301" i="26" s="1"/>
  <c r="G163" i="26"/>
  <c r="G196" i="26" s="1"/>
  <c r="G221" i="26" s="1"/>
  <c r="F94" i="26"/>
  <c r="Q121" i="26"/>
  <c r="P348" i="26"/>
  <c r="P373" i="26" s="1"/>
  <c r="O277" i="26"/>
  <c r="O302" i="26" s="1"/>
  <c r="O164" i="26"/>
  <c r="O197" i="26" s="1"/>
  <c r="O222" i="26" s="1"/>
  <c r="P95" i="26"/>
  <c r="N411" i="26"/>
  <c r="Y227" i="26"/>
  <c r="F281" i="26"/>
  <c r="F306" i="26" s="1"/>
  <c r="E99" i="26"/>
  <c r="G278" i="26"/>
  <c r="G303" i="26" s="1"/>
  <c r="G165" i="26"/>
  <c r="G198" i="26" s="1"/>
  <c r="G223" i="26" s="1"/>
  <c r="F96" i="26"/>
  <c r="P119" i="26"/>
  <c r="P168" i="26" s="1"/>
  <c r="P201" i="26" s="1"/>
  <c r="P226" i="26" s="1"/>
  <c r="O346" i="26"/>
  <c r="O371" i="26" s="1"/>
  <c r="G344" i="26"/>
  <c r="G369" i="26" s="1"/>
  <c r="F117" i="26"/>
  <c r="O347" i="26"/>
  <c r="O372" i="26" s="1"/>
  <c r="P120" i="26"/>
  <c r="G345" i="26"/>
  <c r="G370" i="26" s="1"/>
  <c r="F118" i="26"/>
  <c r="P174" i="26"/>
  <c r="Q105" i="26"/>
  <c r="G279" i="26"/>
  <c r="G304" i="26" s="1"/>
  <c r="G166" i="26"/>
  <c r="G199" i="26" s="1"/>
  <c r="G224" i="26" s="1"/>
  <c r="F97" i="26"/>
  <c r="F351" i="26"/>
  <c r="F376" i="26" s="1"/>
  <c r="F145" i="26"/>
  <c r="F144" i="26"/>
  <c r="E124" i="26"/>
  <c r="G143" i="26"/>
  <c r="G146" i="26" s="1"/>
  <c r="G341" i="26"/>
  <c r="G366" i="26" s="1"/>
  <c r="F114" i="26"/>
  <c r="F173" i="26"/>
  <c r="G135" i="26"/>
  <c r="G138" i="26" s="1"/>
  <c r="F137" i="26"/>
  <c r="F136" i="26"/>
  <c r="F286" i="26"/>
  <c r="F311" i="26" s="1"/>
  <c r="E104" i="26"/>
  <c r="O349" i="26"/>
  <c r="O374" i="26" s="1"/>
  <c r="P122" i="26"/>
  <c r="P171" i="26" s="1"/>
  <c r="P204" i="26" s="1"/>
  <c r="P229" i="26" s="1"/>
  <c r="O285" i="26"/>
  <c r="O310" i="26" s="1"/>
  <c r="O172" i="26"/>
  <c r="O205" i="26" s="1"/>
  <c r="O230" i="26" s="1"/>
  <c r="P103" i="26"/>
  <c r="P286" i="26"/>
  <c r="P311" i="26" s="1"/>
  <c r="Q104" i="26"/>
  <c r="P137" i="26" s="1"/>
  <c r="P173" i="26"/>
  <c r="O182" i="26" s="1"/>
  <c r="O183" i="26" s="1"/>
  <c r="P136" i="26"/>
  <c r="O171" i="26"/>
  <c r="O204" i="26" s="1"/>
  <c r="O229" i="26" s="1"/>
  <c r="N406" i="26"/>
  <c r="Y222" i="26"/>
  <c r="O350" i="26"/>
  <c r="O375" i="26" s="1"/>
  <c r="P123" i="26"/>
  <c r="G275" i="26"/>
  <c r="G300" i="26" s="1"/>
  <c r="G162" i="26"/>
  <c r="G195" i="26" s="1"/>
  <c r="G220" i="26" s="1"/>
  <c r="F93" i="26"/>
  <c r="P281" i="26"/>
  <c r="P306" i="26" s="1"/>
  <c r="Q99" i="26"/>
  <c r="G282" i="26"/>
  <c r="G307" i="26" s="1"/>
  <c r="G169" i="26"/>
  <c r="G202" i="26" s="1"/>
  <c r="G227" i="26" s="1"/>
  <c r="F100" i="26"/>
  <c r="N407" i="26"/>
  <c r="Y223" i="26"/>
  <c r="H181" i="26"/>
  <c r="H183" i="26" s="1"/>
  <c r="G182" i="26"/>
  <c r="G206" i="26"/>
  <c r="G231" i="26" s="1"/>
  <c r="G184" i="26"/>
  <c r="N415" i="26"/>
  <c r="Y231" i="26"/>
  <c r="G346" i="26"/>
  <c r="G371" i="26" s="1"/>
  <c r="F119" i="26"/>
  <c r="G280" i="26"/>
  <c r="G305" i="26" s="1"/>
  <c r="G167" i="26"/>
  <c r="G200" i="26" s="1"/>
  <c r="G225" i="26" s="1"/>
  <c r="F98" i="26"/>
  <c r="O276" i="26"/>
  <c r="O301" i="26" s="1"/>
  <c r="O163" i="26"/>
  <c r="O196" i="26" s="1"/>
  <c r="O221" i="26" s="1"/>
  <c r="P94" i="26"/>
  <c r="Z226" i="26"/>
  <c r="O343" i="26"/>
  <c r="O368" i="26" s="1"/>
  <c r="P116" i="26"/>
  <c r="O345" i="26"/>
  <c r="O370" i="26" s="1"/>
  <c r="P118" i="26"/>
  <c r="O344" i="26"/>
  <c r="O369" i="26" s="1"/>
  <c r="P117" i="26"/>
  <c r="G176" i="26"/>
  <c r="G159" i="26" s="1"/>
  <c r="G178" i="26" s="1"/>
  <c r="F107" i="26"/>
  <c r="N408" i="26"/>
  <c r="Y224" i="26"/>
  <c r="G350" i="26"/>
  <c r="G375" i="26" s="1"/>
  <c r="F123" i="26"/>
  <c r="P351" i="26"/>
  <c r="P376" i="26" s="1"/>
  <c r="P144" i="26"/>
  <c r="P146" i="26" s="1"/>
  <c r="Q124" i="26"/>
  <c r="Q143" i="26" s="1"/>
  <c r="P284" i="26"/>
  <c r="P309" i="26" s="1"/>
  <c r="Q102" i="26"/>
  <c r="F348" i="26"/>
  <c r="F373" i="26" s="1"/>
  <c r="E121" i="26"/>
  <c r="N409" i="26"/>
  <c r="Y225" i="26"/>
  <c r="N405" i="26"/>
  <c r="Y221" i="26"/>
  <c r="E102" i="26"/>
  <c r="F284" i="26"/>
  <c r="F309" i="26" s="1"/>
  <c r="G175" i="26"/>
  <c r="F106" i="26"/>
  <c r="O176" i="26"/>
  <c r="O159" i="26" s="1"/>
  <c r="O178" i="26" s="1"/>
  <c r="P107" i="26"/>
  <c r="G343" i="26"/>
  <c r="G368" i="26" s="1"/>
  <c r="F116" i="26"/>
  <c r="O275" i="26"/>
  <c r="O300" i="26" s="1"/>
  <c r="P93" i="26"/>
  <c r="O162" i="26"/>
  <c r="O195" i="26" s="1"/>
  <c r="O220" i="26" s="1"/>
  <c r="O278" i="26"/>
  <c r="O303" i="26" s="1"/>
  <c r="P96" i="26"/>
  <c r="O165" i="26"/>
  <c r="O198" i="26" s="1"/>
  <c r="O223" i="26" s="1"/>
  <c r="O175" i="26"/>
  <c r="P106" i="26"/>
  <c r="N414" i="26"/>
  <c r="Y230" i="26"/>
  <c r="P135" i="26"/>
  <c r="O206" i="26"/>
  <c r="O231" i="26" s="1"/>
  <c r="O184" i="26"/>
  <c r="O283" i="26"/>
  <c r="O308" i="26" s="1"/>
  <c r="O170" i="26"/>
  <c r="O203" i="26" s="1"/>
  <c r="O228" i="26" s="1"/>
  <c r="P101" i="26"/>
  <c r="H217" i="26"/>
  <c r="G102" i="25"/>
  <c r="K397" i="25"/>
  <c r="M130" i="25"/>
  <c r="M131" i="25" s="1"/>
  <c r="L418" i="25"/>
  <c r="G315" i="25"/>
  <c r="J315" i="25" s="1"/>
  <c r="O315" i="25" s="1"/>
  <c r="S315" i="25" s="1"/>
  <c r="L416" i="25"/>
  <c r="G313" i="25"/>
  <c r="J313" i="25" s="1"/>
  <c r="O313" i="25" s="1"/>
  <c r="S313" i="25" s="1"/>
  <c r="L408" i="25"/>
  <c r="G305" i="25"/>
  <c r="J305" i="25" s="1"/>
  <c r="O305" i="25" s="1"/>
  <c r="S305" i="25" s="1"/>
  <c r="L412" i="25"/>
  <c r="G309" i="25"/>
  <c r="J309" i="25" s="1"/>
  <c r="O309" i="25" s="1"/>
  <c r="S309" i="25" s="1"/>
  <c r="L407" i="25"/>
  <c r="G304" i="25"/>
  <c r="J304" i="25" s="1"/>
  <c r="O304" i="25" s="1"/>
  <c r="S304" i="25" s="1"/>
  <c r="L417" i="25"/>
  <c r="G314" i="25"/>
  <c r="J314" i="25" s="1"/>
  <c r="O314" i="25" s="1"/>
  <c r="S314" i="25" s="1"/>
  <c r="L409" i="25"/>
  <c r="G306" i="25"/>
  <c r="J306" i="25" s="1"/>
  <c r="O306" i="25" s="1"/>
  <c r="S306" i="25" s="1"/>
  <c r="L415" i="25"/>
  <c r="G312" i="25"/>
  <c r="J312" i="25" s="1"/>
  <c r="O312" i="25" s="1"/>
  <c r="S312" i="25" s="1"/>
  <c r="L411" i="25"/>
  <c r="G308" i="25"/>
  <c r="J308" i="25" s="1"/>
  <c r="O308" i="25" s="1"/>
  <c r="S308" i="25" s="1"/>
  <c r="J214" i="25"/>
  <c r="J398" i="25" s="1"/>
  <c r="J215" i="25"/>
  <c r="J399" i="25" s="1"/>
  <c r="J207" i="25"/>
  <c r="J391" i="25" s="1"/>
  <c r="J210" i="25"/>
  <c r="J394" i="25" s="1"/>
  <c r="I209" i="25"/>
  <c r="I393" i="25" s="1"/>
  <c r="H212" i="25"/>
  <c r="H396" i="25" s="1"/>
  <c r="J216" i="25"/>
  <c r="J400" i="25" s="1"/>
  <c r="K121" i="25"/>
  <c r="J208" i="25"/>
  <c r="J392" i="25" s="1"/>
  <c r="J211" i="25"/>
  <c r="J395" i="25" s="1"/>
  <c r="H213" i="25"/>
  <c r="H397" i="25" s="1"/>
  <c r="K400" i="25"/>
  <c r="J234" i="25"/>
  <c r="O234" i="25" s="1"/>
  <c r="S234" i="25" s="1"/>
  <c r="I263" i="25"/>
  <c r="I288" i="25" s="1"/>
  <c r="I409" i="25" s="1"/>
  <c r="I150" i="25"/>
  <c r="I183" i="25" s="1"/>
  <c r="H81" i="25"/>
  <c r="I261" i="25"/>
  <c r="I286" i="25" s="1"/>
  <c r="I407" i="25" s="1"/>
  <c r="I148" i="25"/>
  <c r="I181" i="25" s="1"/>
  <c r="I206" i="25" s="1"/>
  <c r="H79" i="25"/>
  <c r="N264" i="25"/>
  <c r="N289" i="25" s="1"/>
  <c r="N410" i="25" s="1"/>
  <c r="N151" i="25"/>
  <c r="N184" i="25" s="1"/>
  <c r="N209" i="25" s="1"/>
  <c r="O82" i="25"/>
  <c r="M263" i="25"/>
  <c r="M288" i="25" s="1"/>
  <c r="M409" i="25" s="1"/>
  <c r="N81" i="25"/>
  <c r="M150" i="25"/>
  <c r="M183" i="25" s="1"/>
  <c r="M208" i="25" s="1"/>
  <c r="K398" i="25"/>
  <c r="J232" i="25"/>
  <c r="O232" i="25" s="1"/>
  <c r="S232" i="25" s="1"/>
  <c r="L399" i="25"/>
  <c r="W215" i="25"/>
  <c r="H331" i="25"/>
  <c r="H356" i="25" s="1"/>
  <c r="H429" i="25" s="1"/>
  <c r="G104" i="25"/>
  <c r="M271" i="25"/>
  <c r="M296" i="25" s="1"/>
  <c r="M417" i="25" s="1"/>
  <c r="N89" i="25"/>
  <c r="M158" i="25"/>
  <c r="M191" i="25" s="1"/>
  <c r="M216" i="25" s="1"/>
  <c r="L391" i="25"/>
  <c r="W207" i="25"/>
  <c r="O268" i="25"/>
  <c r="O293" i="25" s="1"/>
  <c r="O414" i="25" s="1"/>
  <c r="P86" i="25"/>
  <c r="N331" i="25"/>
  <c r="N356" i="25" s="1"/>
  <c r="N429" i="25" s="1"/>
  <c r="O104" i="25"/>
  <c r="K391" i="25"/>
  <c r="J225" i="25"/>
  <c r="O225" i="25" s="1"/>
  <c r="S225" i="25" s="1"/>
  <c r="H327" i="25"/>
  <c r="H352" i="25" s="1"/>
  <c r="H425" i="25" s="1"/>
  <c r="G100" i="25"/>
  <c r="I265" i="25"/>
  <c r="I290" i="25" s="1"/>
  <c r="I411" i="25" s="1"/>
  <c r="I152" i="25"/>
  <c r="I185" i="25" s="1"/>
  <c r="H83" i="25"/>
  <c r="M122" i="25"/>
  <c r="N90" i="25"/>
  <c r="N119" i="25" s="1"/>
  <c r="M159" i="25"/>
  <c r="L168" i="25" s="1"/>
  <c r="M272" i="25"/>
  <c r="M297" i="25" s="1"/>
  <c r="M418" i="25" s="1"/>
  <c r="M119" i="25"/>
  <c r="O332" i="25"/>
  <c r="O357" i="25" s="1"/>
  <c r="O430" i="25" s="1"/>
  <c r="P105" i="25"/>
  <c r="L395" i="25"/>
  <c r="W211" i="25"/>
  <c r="N334" i="25"/>
  <c r="N359" i="25" s="1"/>
  <c r="N432" i="25" s="1"/>
  <c r="O107" i="25"/>
  <c r="L400" i="25"/>
  <c r="W216" i="25"/>
  <c r="K401" i="25"/>
  <c r="O336" i="25"/>
  <c r="O361" i="25" s="1"/>
  <c r="O434" i="25" s="1"/>
  <c r="P109" i="25"/>
  <c r="I269" i="25"/>
  <c r="I294" i="25" s="1"/>
  <c r="I415" i="25" s="1"/>
  <c r="I156" i="25"/>
  <c r="I189" i="25" s="1"/>
  <c r="H87" i="25"/>
  <c r="G268" i="25"/>
  <c r="G293" i="25" s="1"/>
  <c r="G414" i="25" s="1"/>
  <c r="F86" i="25"/>
  <c r="I162" i="25"/>
  <c r="I145" i="25" s="1"/>
  <c r="I164" i="25" s="1"/>
  <c r="H93" i="25"/>
  <c r="G336" i="25"/>
  <c r="G361" i="25" s="1"/>
  <c r="G434" i="25" s="1"/>
  <c r="F109" i="25"/>
  <c r="G329" i="25"/>
  <c r="G354" i="25" s="1"/>
  <c r="G427" i="25" s="1"/>
  <c r="F102" i="25"/>
  <c r="H330" i="25"/>
  <c r="H355" i="25" s="1"/>
  <c r="H428" i="25" s="1"/>
  <c r="G103" i="25"/>
  <c r="N93" i="25"/>
  <c r="M162" i="25"/>
  <c r="M145" i="25" s="1"/>
  <c r="M164" i="25" s="1"/>
  <c r="M393" i="25"/>
  <c r="X209" i="25"/>
  <c r="I160" i="25"/>
  <c r="H91" i="25"/>
  <c r="I272" i="25"/>
  <c r="I297" i="25" s="1"/>
  <c r="I418" i="25" s="1"/>
  <c r="I122" i="25"/>
  <c r="I120" i="25"/>
  <c r="J119" i="25"/>
  <c r="J121" i="25" s="1"/>
  <c r="I159" i="25"/>
  <c r="H90" i="25"/>
  <c r="J192" i="25"/>
  <c r="K167" i="25"/>
  <c r="K169" i="25" s="1"/>
  <c r="J168" i="25"/>
  <c r="J170" i="25"/>
  <c r="L120" i="25"/>
  <c r="L121" i="25" s="1"/>
  <c r="H328" i="25"/>
  <c r="H353" i="25" s="1"/>
  <c r="H426" i="25" s="1"/>
  <c r="G101" i="25"/>
  <c r="I271" i="25"/>
  <c r="I296" i="25" s="1"/>
  <c r="I417" i="25" s="1"/>
  <c r="I158" i="25"/>
  <c r="I191" i="25" s="1"/>
  <c r="H89" i="25"/>
  <c r="M397" i="25"/>
  <c r="X213" i="25"/>
  <c r="K399" i="25"/>
  <c r="J233" i="25"/>
  <c r="O233" i="25" s="1"/>
  <c r="S233" i="25" s="1"/>
  <c r="I262" i="25"/>
  <c r="I287" i="25" s="1"/>
  <c r="I408" i="25" s="1"/>
  <c r="I149" i="25"/>
  <c r="I182" i="25" s="1"/>
  <c r="H80" i="25"/>
  <c r="M270" i="25"/>
  <c r="M295" i="25" s="1"/>
  <c r="M416" i="25" s="1"/>
  <c r="M157" i="25"/>
  <c r="M190" i="25" s="1"/>
  <c r="M215" i="25" s="1"/>
  <c r="N88" i="25"/>
  <c r="N327" i="25"/>
  <c r="N352" i="25" s="1"/>
  <c r="N425" i="25" s="1"/>
  <c r="O100" i="25"/>
  <c r="I266" i="25"/>
  <c r="I291" i="25" s="1"/>
  <c r="I412" i="25" s="1"/>
  <c r="I153" i="25"/>
  <c r="I186" i="25" s="1"/>
  <c r="H84" i="25"/>
  <c r="L398" i="25"/>
  <c r="W214" i="25"/>
  <c r="N326" i="25"/>
  <c r="N351" i="25" s="1"/>
  <c r="N424" i="25" s="1"/>
  <c r="O99" i="25"/>
  <c r="O267" i="25"/>
  <c r="O292" i="25" s="1"/>
  <c r="O413" i="25" s="1"/>
  <c r="O154" i="25"/>
  <c r="O187" i="25" s="1"/>
  <c r="O212" i="25" s="1"/>
  <c r="P85" i="25"/>
  <c r="L394" i="25"/>
  <c r="W210" i="25"/>
  <c r="N333" i="25"/>
  <c r="N358" i="25" s="1"/>
  <c r="N431" i="25" s="1"/>
  <c r="O106" i="25"/>
  <c r="O155" i="25" s="1"/>
  <c r="O188" i="25" s="1"/>
  <c r="O213" i="25" s="1"/>
  <c r="H151" i="25"/>
  <c r="H184" i="25" s="1"/>
  <c r="H264" i="25"/>
  <c r="H289" i="25" s="1"/>
  <c r="H410" i="25" s="1"/>
  <c r="G82" i="25"/>
  <c r="I161" i="25"/>
  <c r="H92" i="25"/>
  <c r="I270" i="25"/>
  <c r="I295" i="25" s="1"/>
  <c r="I416" i="25" s="1"/>
  <c r="I157" i="25"/>
  <c r="I190" i="25" s="1"/>
  <c r="H88" i="25"/>
  <c r="K395" i="25"/>
  <c r="J229" i="25"/>
  <c r="O229" i="25" s="1"/>
  <c r="S229" i="25" s="1"/>
  <c r="M266" i="25"/>
  <c r="M291" i="25" s="1"/>
  <c r="M412" i="25" s="1"/>
  <c r="M153" i="25"/>
  <c r="M186" i="25" s="1"/>
  <c r="M211" i="25" s="1"/>
  <c r="N84" i="25"/>
  <c r="H326" i="25"/>
  <c r="H351" i="25" s="1"/>
  <c r="H424" i="25" s="1"/>
  <c r="G99" i="25"/>
  <c r="G332" i="25"/>
  <c r="G357" i="25" s="1"/>
  <c r="G430" i="25" s="1"/>
  <c r="F105" i="25"/>
  <c r="M261" i="25"/>
  <c r="M286" i="25" s="1"/>
  <c r="M407" i="25" s="1"/>
  <c r="M148" i="25"/>
  <c r="M181" i="25" s="1"/>
  <c r="M206" i="25" s="1"/>
  <c r="N79" i="25"/>
  <c r="N396" i="25"/>
  <c r="Y212" i="25"/>
  <c r="H335" i="25"/>
  <c r="H360" i="25" s="1"/>
  <c r="H433" i="25" s="1"/>
  <c r="G108" i="25"/>
  <c r="K394" i="25"/>
  <c r="J228" i="25"/>
  <c r="O228" i="25" s="1"/>
  <c r="S228" i="25" s="1"/>
  <c r="O329" i="25"/>
  <c r="O354" i="25" s="1"/>
  <c r="O427" i="25" s="1"/>
  <c r="P102" i="25"/>
  <c r="J390" i="25"/>
  <c r="J203" i="25"/>
  <c r="M161" i="25"/>
  <c r="N92" i="25"/>
  <c r="F85" i="25"/>
  <c r="G267" i="25"/>
  <c r="G292" i="25" s="1"/>
  <c r="G413" i="25" s="1"/>
  <c r="G154" i="25"/>
  <c r="G187" i="25" s="1"/>
  <c r="L390" i="25"/>
  <c r="L203" i="25"/>
  <c r="W206" i="25"/>
  <c r="N397" i="25"/>
  <c r="Y213" i="25"/>
  <c r="I129" i="25"/>
  <c r="I131" i="25" s="1"/>
  <c r="H337" i="25"/>
  <c r="H362" i="25" s="1"/>
  <c r="H435" i="25" s="1"/>
  <c r="G110" i="25"/>
  <c r="H132" i="25"/>
  <c r="H130" i="25"/>
  <c r="N337" i="25"/>
  <c r="N362" i="25" s="1"/>
  <c r="N435" i="25" s="1"/>
  <c r="N132" i="25"/>
  <c r="O110" i="25"/>
  <c r="L392" i="25"/>
  <c r="W208" i="25"/>
  <c r="L192" i="25"/>
  <c r="L217" i="25" s="1"/>
  <c r="G235" i="25" s="1"/>
  <c r="J235" i="25" s="1"/>
  <c r="O235" i="25" s="1"/>
  <c r="S235" i="25" s="1"/>
  <c r="L170" i="25"/>
  <c r="N335" i="25"/>
  <c r="N360" i="25" s="1"/>
  <c r="N433" i="25" s="1"/>
  <c r="O108" i="25"/>
  <c r="H333" i="25"/>
  <c r="H358" i="25" s="1"/>
  <c r="H431" i="25" s="1"/>
  <c r="G106" i="25"/>
  <c r="M160" i="25"/>
  <c r="N91" i="25"/>
  <c r="N330" i="25"/>
  <c r="N355" i="25" s="1"/>
  <c r="N428" i="25" s="1"/>
  <c r="O103" i="25"/>
  <c r="K390" i="25"/>
  <c r="J224" i="25"/>
  <c r="O224" i="25" s="1"/>
  <c r="S224" i="25" s="1"/>
  <c r="H334" i="25"/>
  <c r="H359" i="25" s="1"/>
  <c r="H432" i="25" s="1"/>
  <c r="G107" i="25"/>
  <c r="M269" i="25"/>
  <c r="M294" i="25" s="1"/>
  <c r="M415" i="25" s="1"/>
  <c r="M156" i="25"/>
  <c r="M189" i="25" s="1"/>
  <c r="M214" i="25" s="1"/>
  <c r="N87" i="25"/>
  <c r="K392" i="25"/>
  <c r="J226" i="25"/>
  <c r="O226" i="25" s="1"/>
  <c r="S226" i="25" s="1"/>
  <c r="L167" i="25"/>
  <c r="M262" i="25"/>
  <c r="M287" i="25" s="1"/>
  <c r="M408" i="25" s="1"/>
  <c r="M149" i="25"/>
  <c r="M182" i="25" s="1"/>
  <c r="M207" i="25" s="1"/>
  <c r="N80" i="25"/>
  <c r="M265" i="25"/>
  <c r="M290" i="25" s="1"/>
  <c r="M411" i="25" s="1"/>
  <c r="M152" i="25"/>
  <c r="M185" i="25" s="1"/>
  <c r="M210" i="25" s="1"/>
  <c r="N83" i="25"/>
  <c r="N328" i="25"/>
  <c r="N353" i="25" s="1"/>
  <c r="N426" i="25" s="1"/>
  <c r="O101" i="25"/>
  <c r="B436" i="22"/>
  <c r="B435" i="22"/>
  <c r="B434" i="22"/>
  <c r="B433" i="22"/>
  <c r="B432" i="22"/>
  <c r="B431" i="22"/>
  <c r="B430" i="22"/>
  <c r="B429" i="22"/>
  <c r="B428" i="22"/>
  <c r="B427" i="22"/>
  <c r="B426" i="22"/>
  <c r="B425" i="22"/>
  <c r="P424" i="22"/>
  <c r="O424" i="22"/>
  <c r="N424" i="22"/>
  <c r="M424" i="22"/>
  <c r="L424" i="22"/>
  <c r="K424" i="22"/>
  <c r="J424" i="22"/>
  <c r="I424" i="22"/>
  <c r="H424" i="22"/>
  <c r="G424" i="22"/>
  <c r="F424" i="22"/>
  <c r="E424" i="22"/>
  <c r="D424" i="22"/>
  <c r="C424" i="22"/>
  <c r="B424" i="22"/>
  <c r="P423" i="22"/>
  <c r="O423" i="22"/>
  <c r="N423" i="22"/>
  <c r="M423" i="22"/>
  <c r="L423" i="22"/>
  <c r="K423" i="22"/>
  <c r="J423" i="22"/>
  <c r="I423" i="22"/>
  <c r="H423" i="22"/>
  <c r="G423" i="22"/>
  <c r="F423" i="22"/>
  <c r="E423" i="22"/>
  <c r="D423" i="22"/>
  <c r="A423" i="22"/>
  <c r="B419" i="22"/>
  <c r="B418" i="22"/>
  <c r="B417" i="22"/>
  <c r="B416" i="22"/>
  <c r="B415" i="22"/>
  <c r="B414" i="22"/>
  <c r="B413" i="22"/>
  <c r="B412" i="22"/>
  <c r="B411" i="22"/>
  <c r="B410" i="22"/>
  <c r="B409" i="22"/>
  <c r="B408" i="22"/>
  <c r="P407" i="22"/>
  <c r="O407" i="22"/>
  <c r="N407" i="22"/>
  <c r="M407" i="22"/>
  <c r="L407" i="22"/>
  <c r="K407" i="22"/>
  <c r="J407" i="22"/>
  <c r="I407" i="22"/>
  <c r="H407" i="22"/>
  <c r="G407" i="22"/>
  <c r="F407" i="22"/>
  <c r="E407" i="22"/>
  <c r="D407" i="22"/>
  <c r="C407" i="22"/>
  <c r="B407" i="22"/>
  <c r="P406" i="22"/>
  <c r="O406" i="22"/>
  <c r="N406" i="22"/>
  <c r="M406" i="22"/>
  <c r="L406" i="22"/>
  <c r="K406" i="22"/>
  <c r="J406" i="22"/>
  <c r="I406" i="22"/>
  <c r="H406" i="22"/>
  <c r="G406" i="22"/>
  <c r="F406" i="22"/>
  <c r="E406" i="22"/>
  <c r="D406" i="22"/>
  <c r="A406" i="22"/>
  <c r="B402" i="22"/>
  <c r="B401" i="22"/>
  <c r="B400" i="22"/>
  <c r="B399" i="22"/>
  <c r="B398" i="22"/>
  <c r="B397" i="22"/>
  <c r="B396" i="22"/>
  <c r="B395" i="22"/>
  <c r="B394" i="22"/>
  <c r="B393" i="22"/>
  <c r="B392" i="22"/>
  <c r="B391" i="22"/>
  <c r="P390" i="22"/>
  <c r="O390" i="22"/>
  <c r="N390" i="22"/>
  <c r="M390" i="22"/>
  <c r="L390" i="22"/>
  <c r="K390" i="22"/>
  <c r="J390" i="22"/>
  <c r="I390" i="22"/>
  <c r="H390" i="22"/>
  <c r="G390" i="22"/>
  <c r="F390" i="22"/>
  <c r="E390" i="22"/>
  <c r="D390" i="22"/>
  <c r="C390" i="22"/>
  <c r="B390" i="22"/>
  <c r="A390" i="22"/>
  <c r="P389" i="22"/>
  <c r="O389" i="22"/>
  <c r="N389" i="22"/>
  <c r="M389" i="22"/>
  <c r="L389" i="22"/>
  <c r="K389" i="22"/>
  <c r="J389" i="22"/>
  <c r="I389" i="22"/>
  <c r="H389" i="22"/>
  <c r="G389" i="22"/>
  <c r="F389" i="22"/>
  <c r="E389" i="22"/>
  <c r="D389" i="22"/>
  <c r="A389" i="22"/>
  <c r="R145" i="28" l="1"/>
  <c r="C168" i="28"/>
  <c r="C201" i="28" s="1"/>
  <c r="C226" i="28" s="1"/>
  <c r="R137" i="28"/>
  <c r="R138" i="28" s="1"/>
  <c r="S282" i="28"/>
  <c r="S307" i="28" s="1"/>
  <c r="T100" i="28"/>
  <c r="S169" i="28"/>
  <c r="S202" i="28" s="1"/>
  <c r="S227" i="28" s="1"/>
  <c r="C279" i="28"/>
  <c r="C304" i="28" s="1"/>
  <c r="C166" i="28"/>
  <c r="C199" i="28" s="1"/>
  <c r="C224" i="28" s="1"/>
  <c r="S284" i="28"/>
  <c r="S309" i="28" s="1"/>
  <c r="T102" i="28"/>
  <c r="S171" i="28"/>
  <c r="S204" i="28" s="1"/>
  <c r="S229" i="28" s="1"/>
  <c r="S343" i="28"/>
  <c r="S368" i="28" s="1"/>
  <c r="T116" i="28"/>
  <c r="S278" i="28"/>
  <c r="S303" i="28" s="1"/>
  <c r="T96" i="28"/>
  <c r="S165" i="28"/>
  <c r="S198" i="28" s="1"/>
  <c r="S223" i="28" s="1"/>
  <c r="R206" i="28"/>
  <c r="R231" i="28" s="1"/>
  <c r="R184" i="28"/>
  <c r="C171" i="28"/>
  <c r="C204" i="28" s="1"/>
  <c r="C229" i="28" s="1"/>
  <c r="C280" i="28"/>
  <c r="C305" i="28" s="1"/>
  <c r="C167" i="28"/>
  <c r="C200" i="28" s="1"/>
  <c r="C225" i="28" s="1"/>
  <c r="C206" i="28"/>
  <c r="C231" i="28" s="1"/>
  <c r="C184" i="28"/>
  <c r="C182" i="28"/>
  <c r="D181" i="28"/>
  <c r="C277" i="28"/>
  <c r="C302" i="28" s="1"/>
  <c r="C164" i="28"/>
  <c r="C197" i="28" s="1"/>
  <c r="C222" i="28" s="1"/>
  <c r="S350" i="28"/>
  <c r="S375" i="28" s="1"/>
  <c r="T123" i="28"/>
  <c r="S348" i="28"/>
  <c r="S373" i="28" s="1"/>
  <c r="T121" i="28"/>
  <c r="S283" i="28"/>
  <c r="S308" i="28" s="1"/>
  <c r="T101" i="28"/>
  <c r="S170" i="28"/>
  <c r="S203" i="28" s="1"/>
  <c r="S228" i="28" s="1"/>
  <c r="D217" i="28"/>
  <c r="Q182" i="28"/>
  <c r="Q183" i="28" s="1"/>
  <c r="S277" i="28"/>
  <c r="S302" i="28" s="1"/>
  <c r="T95" i="28"/>
  <c r="S164" i="28"/>
  <c r="S197" i="28" s="1"/>
  <c r="S222" i="28" s="1"/>
  <c r="C135" i="28"/>
  <c r="C138" i="28" s="1"/>
  <c r="S346" i="28"/>
  <c r="S371" i="28" s="1"/>
  <c r="T119" i="28"/>
  <c r="S349" i="28"/>
  <c r="S374" i="28" s="1"/>
  <c r="T122" i="28"/>
  <c r="T174" i="28"/>
  <c r="U105" i="28"/>
  <c r="S285" i="28"/>
  <c r="S310" i="28" s="1"/>
  <c r="T103" i="28"/>
  <c r="S172" i="28"/>
  <c r="S205" i="28" s="1"/>
  <c r="S230" i="28" s="1"/>
  <c r="S280" i="28"/>
  <c r="S305" i="28" s="1"/>
  <c r="T98" i="28"/>
  <c r="S167" i="28"/>
  <c r="S200" i="28" s="1"/>
  <c r="S225" i="28" s="1"/>
  <c r="S276" i="28"/>
  <c r="S301" i="28" s="1"/>
  <c r="T94" i="28"/>
  <c r="S163" i="28"/>
  <c r="S196" i="28" s="1"/>
  <c r="S221" i="28" s="1"/>
  <c r="T115" i="28"/>
  <c r="S342" i="28"/>
  <c r="S367" i="28" s="1"/>
  <c r="S351" i="28"/>
  <c r="S376" i="28" s="1"/>
  <c r="T124" i="28"/>
  <c r="S145" i="28" s="1"/>
  <c r="S144" i="28"/>
  <c r="S146" i="28" s="1"/>
  <c r="C276" i="28"/>
  <c r="C301" i="28" s="1"/>
  <c r="C163" i="28"/>
  <c r="C196" i="28" s="1"/>
  <c r="C221" i="28" s="1"/>
  <c r="S341" i="28"/>
  <c r="S366" i="28" s="1"/>
  <c r="T114" i="28"/>
  <c r="C275" i="28"/>
  <c r="C300" i="28" s="1"/>
  <c r="C162" i="28"/>
  <c r="C195" i="28" s="1"/>
  <c r="C220" i="28" s="1"/>
  <c r="S286" i="28"/>
  <c r="S311" i="28" s="1"/>
  <c r="T104" i="28"/>
  <c r="S137" i="28" s="1"/>
  <c r="S173" i="28"/>
  <c r="S136" i="28"/>
  <c r="S279" i="28"/>
  <c r="S304" i="28" s="1"/>
  <c r="T97" i="28"/>
  <c r="S166" i="28"/>
  <c r="S199" i="28" s="1"/>
  <c r="S224" i="28" s="1"/>
  <c r="S176" i="28"/>
  <c r="S159" i="28" s="1"/>
  <c r="S178" i="28" s="1"/>
  <c r="T107" i="28"/>
  <c r="C170" i="28"/>
  <c r="C203" i="28" s="1"/>
  <c r="C228" i="28" s="1"/>
  <c r="S345" i="28"/>
  <c r="S370" i="28" s="1"/>
  <c r="T118" i="28"/>
  <c r="T175" i="28"/>
  <c r="U106" i="28"/>
  <c r="C172" i="28"/>
  <c r="C205" i="28" s="1"/>
  <c r="C230" i="28" s="1"/>
  <c r="S344" i="28"/>
  <c r="S369" i="28" s="1"/>
  <c r="T117" i="28"/>
  <c r="C165" i="28"/>
  <c r="C198" i="28" s="1"/>
  <c r="C223" i="28" s="1"/>
  <c r="S347" i="28"/>
  <c r="S372" i="28" s="1"/>
  <c r="T120" i="28"/>
  <c r="S275" i="28"/>
  <c r="S300" i="28" s="1"/>
  <c r="T93" i="28"/>
  <c r="S162" i="28"/>
  <c r="S195" i="28" s="1"/>
  <c r="S220" i="28" s="1"/>
  <c r="S340" i="28"/>
  <c r="S365" i="28" s="1"/>
  <c r="T113" i="28"/>
  <c r="E181" i="28"/>
  <c r="E183" i="28" s="1"/>
  <c r="D182" i="28"/>
  <c r="D206" i="28"/>
  <c r="D231" i="28" s="1"/>
  <c r="D184" i="28"/>
  <c r="S281" i="28"/>
  <c r="S306" i="28" s="1"/>
  <c r="T99" i="28"/>
  <c r="S168" i="28"/>
  <c r="S201" i="28" s="1"/>
  <c r="S226" i="28" s="1"/>
  <c r="C351" i="28"/>
  <c r="C376" i="28" s="1"/>
  <c r="D143" i="28"/>
  <c r="D146" i="28" s="1"/>
  <c r="C145" i="28"/>
  <c r="C144" i="28"/>
  <c r="P145" i="26"/>
  <c r="Q135" i="26"/>
  <c r="P138" i="26"/>
  <c r="P344" i="26"/>
  <c r="P369" i="26" s="1"/>
  <c r="Q117" i="26"/>
  <c r="P343" i="26"/>
  <c r="P368" i="26" s="1"/>
  <c r="Q116" i="26"/>
  <c r="P276" i="26"/>
  <c r="P301" i="26" s="1"/>
  <c r="P163" i="26"/>
  <c r="P196" i="26" s="1"/>
  <c r="P221" i="26" s="1"/>
  <c r="Q94" i="26"/>
  <c r="P206" i="26"/>
  <c r="P231" i="26" s="1"/>
  <c r="P184" i="26"/>
  <c r="P283" i="26"/>
  <c r="P308" i="26" s="1"/>
  <c r="P170" i="26"/>
  <c r="P203" i="26" s="1"/>
  <c r="P228" i="26" s="1"/>
  <c r="Q101" i="26"/>
  <c r="P275" i="26"/>
  <c r="P300" i="26" s="1"/>
  <c r="P162" i="26"/>
  <c r="P195" i="26" s="1"/>
  <c r="P220" i="26" s="1"/>
  <c r="Q93" i="26"/>
  <c r="Z221" i="26"/>
  <c r="P350" i="26"/>
  <c r="P375" i="26" s="1"/>
  <c r="Q123" i="26"/>
  <c r="Z230" i="26"/>
  <c r="F276" i="26"/>
  <c r="F301" i="26" s="1"/>
  <c r="F163" i="26"/>
  <c r="F196" i="26" s="1"/>
  <c r="F221" i="26" s="1"/>
  <c r="E94" i="26"/>
  <c r="E174" i="26"/>
  <c r="D105" i="26"/>
  <c r="Z228" i="26"/>
  <c r="Z231" i="26"/>
  <c r="P278" i="26"/>
  <c r="P303" i="26" s="1"/>
  <c r="P165" i="26"/>
  <c r="P198" i="26" s="1"/>
  <c r="P223" i="26" s="1"/>
  <c r="Q96" i="26"/>
  <c r="Q284" i="26"/>
  <c r="Q309" i="26" s="1"/>
  <c r="R102" i="26"/>
  <c r="Q351" i="26"/>
  <c r="Q376" i="26" s="1"/>
  <c r="R124" i="26"/>
  <c r="Q144" i="26"/>
  <c r="Q146" i="26" s="1"/>
  <c r="F350" i="26"/>
  <c r="F375" i="26" s="1"/>
  <c r="E123" i="26"/>
  <c r="F176" i="26"/>
  <c r="F159" i="26" s="1"/>
  <c r="F178" i="26" s="1"/>
  <c r="E107" i="26"/>
  <c r="P345" i="26"/>
  <c r="P370" i="26" s="1"/>
  <c r="Q118" i="26"/>
  <c r="F346" i="26"/>
  <c r="F371" i="26" s="1"/>
  <c r="E119" i="26"/>
  <c r="E168" i="26" s="1"/>
  <c r="E201" i="26" s="1"/>
  <c r="E226" i="26" s="1"/>
  <c r="F275" i="26"/>
  <c r="F300" i="26" s="1"/>
  <c r="E93" i="26"/>
  <c r="F162" i="26"/>
  <c r="F195" i="26" s="1"/>
  <c r="F220" i="26" s="1"/>
  <c r="Q173" i="26"/>
  <c r="Q136" i="26"/>
  <c r="Q286" i="26"/>
  <c r="Q311" i="26" s="1"/>
  <c r="R104" i="26"/>
  <c r="Q137" i="26" s="1"/>
  <c r="G181" i="26"/>
  <c r="G183" i="26" s="1"/>
  <c r="F182" i="26"/>
  <c r="F206" i="26"/>
  <c r="F231" i="26" s="1"/>
  <c r="F184" i="26"/>
  <c r="E351" i="26"/>
  <c r="E376" i="26" s="1"/>
  <c r="D124" i="26"/>
  <c r="E144" i="26"/>
  <c r="F143" i="26"/>
  <c r="F146" i="26" s="1"/>
  <c r="E145" i="26"/>
  <c r="F279" i="26"/>
  <c r="F304" i="26" s="1"/>
  <c r="F166" i="26"/>
  <c r="F199" i="26" s="1"/>
  <c r="F224" i="26" s="1"/>
  <c r="E97" i="26"/>
  <c r="P346" i="26"/>
  <c r="P371" i="26" s="1"/>
  <c r="Q119" i="26"/>
  <c r="Q168" i="26" s="1"/>
  <c r="Q201" i="26" s="1"/>
  <c r="Q226" i="26" s="1"/>
  <c r="E281" i="26"/>
  <c r="E306" i="26" s="1"/>
  <c r="D99" i="26"/>
  <c r="P282" i="26"/>
  <c r="P307" i="26" s="1"/>
  <c r="P169" i="26"/>
  <c r="P202" i="26" s="1"/>
  <c r="P227" i="26" s="1"/>
  <c r="Q100" i="26"/>
  <c r="P342" i="26"/>
  <c r="P367" i="26" s="1"/>
  <c r="Q115" i="26"/>
  <c r="Q340" i="26"/>
  <c r="Q365" i="26" s="1"/>
  <c r="R113" i="26"/>
  <c r="F277" i="26"/>
  <c r="F302" i="26" s="1"/>
  <c r="F164" i="26"/>
  <c r="F197" i="26" s="1"/>
  <c r="F222" i="26" s="1"/>
  <c r="E95" i="26"/>
  <c r="O217" i="26"/>
  <c r="Z220" i="26"/>
  <c r="E348" i="26"/>
  <c r="E373" i="26" s="1"/>
  <c r="D121" i="26"/>
  <c r="F169" i="26"/>
  <c r="F202" i="26" s="1"/>
  <c r="F227" i="26" s="1"/>
  <c r="F282" i="26"/>
  <c r="F307" i="26" s="1"/>
  <c r="E100" i="26"/>
  <c r="P285" i="26"/>
  <c r="P310" i="26" s="1"/>
  <c r="P172" i="26"/>
  <c r="P205" i="26" s="1"/>
  <c r="P230" i="26" s="1"/>
  <c r="Q103" i="26"/>
  <c r="Z222" i="26"/>
  <c r="Q348" i="26"/>
  <c r="Q373" i="26" s="1"/>
  <c r="R121" i="26"/>
  <c r="F285" i="26"/>
  <c r="F310" i="26" s="1"/>
  <c r="F172" i="26"/>
  <c r="F205" i="26" s="1"/>
  <c r="F230" i="26" s="1"/>
  <c r="E103" i="26"/>
  <c r="P280" i="26"/>
  <c r="P305" i="26" s="1"/>
  <c r="P167" i="26"/>
  <c r="P200" i="26" s="1"/>
  <c r="P225" i="26" s="1"/>
  <c r="Q98" i="26"/>
  <c r="Z224" i="26"/>
  <c r="F283" i="26"/>
  <c r="F308" i="26" s="1"/>
  <c r="F170" i="26"/>
  <c r="F203" i="26" s="1"/>
  <c r="F228" i="26" s="1"/>
  <c r="E101" i="26"/>
  <c r="F349" i="26"/>
  <c r="F374" i="26" s="1"/>
  <c r="E122" i="26"/>
  <c r="E171" i="26" s="1"/>
  <c r="E204" i="26" s="1"/>
  <c r="E229" i="26" s="1"/>
  <c r="Z223" i="26"/>
  <c r="P176" i="26"/>
  <c r="P159" i="26" s="1"/>
  <c r="P178" i="26" s="1"/>
  <c r="Q107" i="26"/>
  <c r="F171" i="26"/>
  <c r="F204" i="26" s="1"/>
  <c r="F229" i="26" s="1"/>
  <c r="Z229" i="26"/>
  <c r="E286" i="26"/>
  <c r="E311" i="26" s="1"/>
  <c r="E173" i="26"/>
  <c r="F135" i="26"/>
  <c r="F138" i="26" s="1"/>
  <c r="E137" i="26"/>
  <c r="E136" i="26"/>
  <c r="D104" i="26"/>
  <c r="Q174" i="26"/>
  <c r="R105" i="26"/>
  <c r="P347" i="26"/>
  <c r="P372" i="26" s="1"/>
  <c r="Q120" i="26"/>
  <c r="Z227" i="26"/>
  <c r="Z225" i="26"/>
  <c r="P341" i="26"/>
  <c r="P366" i="26" s="1"/>
  <c r="Q114" i="26"/>
  <c r="F347" i="26"/>
  <c r="F372" i="26" s="1"/>
  <c r="E120" i="26"/>
  <c r="P181" i="26"/>
  <c r="P175" i="26"/>
  <c r="Q106" i="26"/>
  <c r="F343" i="26"/>
  <c r="F368" i="26" s="1"/>
  <c r="E116" i="26"/>
  <c r="F175" i="26"/>
  <c r="E106" i="26"/>
  <c r="E284" i="26"/>
  <c r="E309" i="26" s="1"/>
  <c r="D102" i="26"/>
  <c r="F167" i="26"/>
  <c r="F200" i="26" s="1"/>
  <c r="F225" i="26" s="1"/>
  <c r="F280" i="26"/>
  <c r="F305" i="26" s="1"/>
  <c r="E98" i="26"/>
  <c r="Q281" i="26"/>
  <c r="Q306" i="26" s="1"/>
  <c r="R99" i="26"/>
  <c r="G217" i="26"/>
  <c r="P349" i="26"/>
  <c r="P374" i="26" s="1"/>
  <c r="Q122" i="26"/>
  <c r="F341" i="26"/>
  <c r="F366" i="26" s="1"/>
  <c r="E114" i="26"/>
  <c r="F345" i="26"/>
  <c r="F370" i="26" s="1"/>
  <c r="E118" i="26"/>
  <c r="F344" i="26"/>
  <c r="F369" i="26" s="1"/>
  <c r="E117" i="26"/>
  <c r="F165" i="26"/>
  <c r="F198" i="26" s="1"/>
  <c r="F223" i="26" s="1"/>
  <c r="F278" i="26"/>
  <c r="F303" i="26" s="1"/>
  <c r="E96" i="26"/>
  <c r="F168" i="26"/>
  <c r="F201" i="26" s="1"/>
  <c r="F226" i="26" s="1"/>
  <c r="P277" i="26"/>
  <c r="P302" i="26" s="1"/>
  <c r="P164" i="26"/>
  <c r="P197" i="26" s="1"/>
  <c r="P222" i="26" s="1"/>
  <c r="Q95" i="26"/>
  <c r="E340" i="26"/>
  <c r="E365" i="26" s="1"/>
  <c r="D113" i="26"/>
  <c r="F342" i="26"/>
  <c r="F367" i="26" s="1"/>
  <c r="E115" i="26"/>
  <c r="P279" i="26"/>
  <c r="P304" i="26" s="1"/>
  <c r="P166" i="26"/>
  <c r="P199" i="26" s="1"/>
  <c r="P224" i="26" s="1"/>
  <c r="Q97" i="26"/>
  <c r="H209" i="25"/>
  <c r="H393" i="25" s="1"/>
  <c r="I216" i="25"/>
  <c r="I400" i="25" s="1"/>
  <c r="J217" i="25"/>
  <c r="J401" i="25" s="1"/>
  <c r="I211" i="25"/>
  <c r="I395" i="25" s="1"/>
  <c r="I207" i="25"/>
  <c r="I391" i="25" s="1"/>
  <c r="I214" i="25"/>
  <c r="I398" i="25" s="1"/>
  <c r="I210" i="25"/>
  <c r="I394" i="25" s="1"/>
  <c r="G212" i="25"/>
  <c r="G396" i="25" s="1"/>
  <c r="I215" i="25"/>
  <c r="I399" i="25" s="1"/>
  <c r="I208" i="25"/>
  <c r="I392" i="25" s="1"/>
  <c r="N269" i="25"/>
  <c r="N294" i="25" s="1"/>
  <c r="N415" i="25" s="1"/>
  <c r="O87" i="25"/>
  <c r="N156" i="25"/>
  <c r="N189" i="25" s="1"/>
  <c r="N214" i="25" s="1"/>
  <c r="M203" i="25"/>
  <c r="M390" i="25"/>
  <c r="X206" i="25"/>
  <c r="G328" i="25"/>
  <c r="G353" i="25" s="1"/>
  <c r="G426" i="25" s="1"/>
  <c r="F101" i="25"/>
  <c r="I192" i="25"/>
  <c r="I170" i="25"/>
  <c r="J167" i="25"/>
  <c r="J169" i="25" s="1"/>
  <c r="I168" i="25"/>
  <c r="O334" i="25"/>
  <c r="O359" i="25" s="1"/>
  <c r="O432" i="25" s="1"/>
  <c r="P107" i="25"/>
  <c r="O397" i="25"/>
  <c r="Z213" i="25"/>
  <c r="I390" i="25"/>
  <c r="I203" i="25"/>
  <c r="L169" i="25"/>
  <c r="N160" i="25"/>
  <c r="O91" i="25"/>
  <c r="O335" i="25"/>
  <c r="O360" i="25" s="1"/>
  <c r="O433" i="25" s="1"/>
  <c r="P108" i="25"/>
  <c r="O337" i="25"/>
  <c r="O362" i="25" s="1"/>
  <c r="O435" i="25" s="1"/>
  <c r="P110" i="25"/>
  <c r="O132" i="25"/>
  <c r="H160" i="25"/>
  <c r="G91" i="25"/>
  <c r="F329" i="25"/>
  <c r="F354" i="25" s="1"/>
  <c r="F427" i="25" s="1"/>
  <c r="E102" i="25"/>
  <c r="M392" i="25"/>
  <c r="X208" i="25"/>
  <c r="N262" i="25"/>
  <c r="N287" i="25" s="1"/>
  <c r="N408" i="25" s="1"/>
  <c r="N149" i="25"/>
  <c r="N182" i="25" s="1"/>
  <c r="N207" i="25" s="1"/>
  <c r="O80" i="25"/>
  <c r="O129" i="25"/>
  <c r="F267" i="25"/>
  <c r="F292" i="25" s="1"/>
  <c r="F413" i="25" s="1"/>
  <c r="F154" i="25"/>
  <c r="F187" i="25" s="1"/>
  <c r="E85" i="25"/>
  <c r="F332" i="25"/>
  <c r="F357" i="25" s="1"/>
  <c r="F430" i="25" s="1"/>
  <c r="E105" i="25"/>
  <c r="N266" i="25"/>
  <c r="N291" i="25" s="1"/>
  <c r="N412" i="25" s="1"/>
  <c r="N153" i="25"/>
  <c r="N186" i="25" s="1"/>
  <c r="N211" i="25" s="1"/>
  <c r="O84" i="25"/>
  <c r="H161" i="25"/>
  <c r="G92" i="25"/>
  <c r="O326" i="25"/>
  <c r="O351" i="25" s="1"/>
  <c r="O424" i="25" s="1"/>
  <c r="P99" i="25"/>
  <c r="H266" i="25"/>
  <c r="H291" i="25" s="1"/>
  <c r="H412" i="25" s="1"/>
  <c r="H153" i="25"/>
  <c r="H186" i="25" s="1"/>
  <c r="G84" i="25"/>
  <c r="H262" i="25"/>
  <c r="H287" i="25" s="1"/>
  <c r="H408" i="25" s="1"/>
  <c r="H149" i="25"/>
  <c r="H182" i="25" s="1"/>
  <c r="G80" i="25"/>
  <c r="N162" i="25"/>
  <c r="N145" i="25" s="1"/>
  <c r="N164" i="25" s="1"/>
  <c r="O93" i="25"/>
  <c r="P336" i="25"/>
  <c r="P361" i="25" s="1"/>
  <c r="P434" i="25" s="1"/>
  <c r="Q109" i="25"/>
  <c r="N150" i="25"/>
  <c r="N183" i="25" s="1"/>
  <c r="N208" i="25" s="1"/>
  <c r="O81" i="25"/>
  <c r="N263" i="25"/>
  <c r="N288" i="25" s="1"/>
  <c r="N409" i="25" s="1"/>
  <c r="H150" i="25"/>
  <c r="H183" i="25" s="1"/>
  <c r="H263" i="25"/>
  <c r="H288" i="25" s="1"/>
  <c r="H409" i="25" s="1"/>
  <c r="G81" i="25"/>
  <c r="M394" i="25"/>
  <c r="X210" i="25"/>
  <c r="G337" i="25"/>
  <c r="G362" i="25" s="1"/>
  <c r="G435" i="25" s="1"/>
  <c r="F110" i="25"/>
  <c r="G130" i="25"/>
  <c r="H129" i="25"/>
  <c r="H131" i="25" s="1"/>
  <c r="G132" i="25"/>
  <c r="G326" i="25"/>
  <c r="G351" i="25" s="1"/>
  <c r="G424" i="25" s="1"/>
  <c r="F99" i="25"/>
  <c r="G264" i="25"/>
  <c r="G289" i="25" s="1"/>
  <c r="G410" i="25" s="1"/>
  <c r="F82" i="25"/>
  <c r="G151" i="25"/>
  <c r="G184" i="25" s="1"/>
  <c r="O396" i="25"/>
  <c r="Z212" i="25"/>
  <c r="M399" i="25"/>
  <c r="X215" i="25"/>
  <c r="F268" i="25"/>
  <c r="F293" i="25" s="1"/>
  <c r="F414" i="25" s="1"/>
  <c r="E86" i="25"/>
  <c r="P332" i="25"/>
  <c r="P357" i="25" s="1"/>
  <c r="P430" i="25" s="1"/>
  <c r="Q105" i="25"/>
  <c r="M192" i="25"/>
  <c r="M217" i="25" s="1"/>
  <c r="M170" i="25"/>
  <c r="M400" i="25"/>
  <c r="X216" i="25"/>
  <c r="O151" i="25"/>
  <c r="O184" i="25" s="1"/>
  <c r="O209" i="25" s="1"/>
  <c r="O264" i="25"/>
  <c r="O289" i="25" s="1"/>
  <c r="O410" i="25" s="1"/>
  <c r="P82" i="25"/>
  <c r="O328" i="25"/>
  <c r="O353" i="25" s="1"/>
  <c r="O426" i="25" s="1"/>
  <c r="P101" i="25"/>
  <c r="M398" i="25"/>
  <c r="X214" i="25"/>
  <c r="L401" i="25"/>
  <c r="W217" i="25"/>
  <c r="O327" i="25"/>
  <c r="O352" i="25" s="1"/>
  <c r="O425" i="25" s="1"/>
  <c r="P100" i="25"/>
  <c r="H271" i="25"/>
  <c r="H296" i="25" s="1"/>
  <c r="H417" i="25" s="1"/>
  <c r="H158" i="25"/>
  <c r="H191" i="25" s="1"/>
  <c r="G89" i="25"/>
  <c r="H162" i="25"/>
  <c r="H145" i="25" s="1"/>
  <c r="H164" i="25" s="1"/>
  <c r="G93" i="25"/>
  <c r="N272" i="25"/>
  <c r="N297" i="25" s="1"/>
  <c r="N418" i="25" s="1"/>
  <c r="N122" i="25"/>
  <c r="N159" i="25"/>
  <c r="O90" i="25"/>
  <c r="N120" i="25" s="1"/>
  <c r="N121" i="25" s="1"/>
  <c r="H152" i="25"/>
  <c r="H185" i="25" s="1"/>
  <c r="H265" i="25"/>
  <c r="H290" i="25" s="1"/>
  <c r="H411" i="25" s="1"/>
  <c r="G83" i="25"/>
  <c r="G327" i="25"/>
  <c r="G352" i="25" s="1"/>
  <c r="G425" i="25" s="1"/>
  <c r="F100" i="25"/>
  <c r="O331" i="25"/>
  <c r="O356" i="25" s="1"/>
  <c r="O429" i="25" s="1"/>
  <c r="P104" i="25"/>
  <c r="N158" i="25"/>
  <c r="N191" i="25" s="1"/>
  <c r="N216" i="25" s="1"/>
  <c r="N271" i="25"/>
  <c r="N296" i="25" s="1"/>
  <c r="N417" i="25" s="1"/>
  <c r="O89" i="25"/>
  <c r="N393" i="25"/>
  <c r="Y209" i="25"/>
  <c r="N265" i="25"/>
  <c r="N290" i="25" s="1"/>
  <c r="N411" i="25" s="1"/>
  <c r="N152" i="25"/>
  <c r="N185" i="25" s="1"/>
  <c r="N210" i="25" s="1"/>
  <c r="O83" i="25"/>
  <c r="M391" i="25"/>
  <c r="X207" i="25"/>
  <c r="G334" i="25"/>
  <c r="G359" i="25" s="1"/>
  <c r="G432" i="25" s="1"/>
  <c r="F107" i="25"/>
  <c r="O330" i="25"/>
  <c r="O355" i="25" s="1"/>
  <c r="O428" i="25" s="1"/>
  <c r="P103" i="25"/>
  <c r="G333" i="25"/>
  <c r="G358" i="25" s="1"/>
  <c r="G431" i="25" s="1"/>
  <c r="F106" i="25"/>
  <c r="M167" i="25"/>
  <c r="N130" i="25"/>
  <c r="N131" i="25" s="1"/>
  <c r="N161" i="25"/>
  <c r="O92" i="25"/>
  <c r="Q102" i="25"/>
  <c r="P329" i="25"/>
  <c r="P354" i="25" s="1"/>
  <c r="P427" i="25" s="1"/>
  <c r="G335" i="25"/>
  <c r="G360" i="25" s="1"/>
  <c r="G433" i="25" s="1"/>
  <c r="F108" i="25"/>
  <c r="N261" i="25"/>
  <c r="N286" i="25" s="1"/>
  <c r="N407" i="25" s="1"/>
  <c r="O79" i="25"/>
  <c r="N148" i="25"/>
  <c r="N181" i="25" s="1"/>
  <c r="N206" i="25" s="1"/>
  <c r="M395" i="25"/>
  <c r="X211" i="25"/>
  <c r="H270" i="25"/>
  <c r="H295" i="25" s="1"/>
  <c r="H416" i="25" s="1"/>
  <c r="H157" i="25"/>
  <c r="H190" i="25" s="1"/>
  <c r="G88" i="25"/>
  <c r="O333" i="25"/>
  <c r="O358" i="25" s="1"/>
  <c r="O431" i="25" s="1"/>
  <c r="P106" i="25"/>
  <c r="P155" i="25" s="1"/>
  <c r="P188" i="25" s="1"/>
  <c r="P154" i="25"/>
  <c r="P187" i="25" s="1"/>
  <c r="P267" i="25"/>
  <c r="P292" i="25" s="1"/>
  <c r="P413" i="25" s="1"/>
  <c r="Q85" i="25"/>
  <c r="N270" i="25"/>
  <c r="N295" i="25" s="1"/>
  <c r="N416" i="25" s="1"/>
  <c r="N157" i="25"/>
  <c r="N190" i="25" s="1"/>
  <c r="N215" i="25" s="1"/>
  <c r="O88" i="25"/>
  <c r="H272" i="25"/>
  <c r="H297" i="25" s="1"/>
  <c r="H418" i="25" s="1"/>
  <c r="H159" i="25"/>
  <c r="I119" i="25"/>
  <c r="I121" i="25" s="1"/>
  <c r="H122" i="25"/>
  <c r="H120" i="25"/>
  <c r="G90" i="25"/>
  <c r="G330" i="25"/>
  <c r="G355" i="25" s="1"/>
  <c r="G428" i="25" s="1"/>
  <c r="F103" i="25"/>
  <c r="F336" i="25"/>
  <c r="F361" i="25" s="1"/>
  <c r="F434" i="25" s="1"/>
  <c r="E109" i="25"/>
  <c r="G155" i="25"/>
  <c r="G188" i="25" s="1"/>
  <c r="H156" i="25"/>
  <c r="H189" i="25" s="1"/>
  <c r="H269" i="25"/>
  <c r="H294" i="25" s="1"/>
  <c r="H415" i="25" s="1"/>
  <c r="G87" i="25"/>
  <c r="M120" i="25"/>
  <c r="M121" i="25" s="1"/>
  <c r="P268" i="25"/>
  <c r="P293" i="25" s="1"/>
  <c r="P414" i="25" s="1"/>
  <c r="Q86" i="25"/>
  <c r="G331" i="25"/>
  <c r="G356" i="25" s="1"/>
  <c r="G429" i="25" s="1"/>
  <c r="F104" i="25"/>
  <c r="H148" i="25"/>
  <c r="H181" i="25" s="1"/>
  <c r="H206" i="25" s="1"/>
  <c r="H261" i="25"/>
  <c r="H286" i="25" s="1"/>
  <c r="H407" i="25" s="1"/>
  <c r="G79" i="25"/>
  <c r="C143" i="28" l="1"/>
  <c r="T135" i="28"/>
  <c r="C146" i="28"/>
  <c r="S138" i="28"/>
  <c r="T275" i="28"/>
  <c r="T300" i="28" s="1"/>
  <c r="T162" i="28"/>
  <c r="T195" i="28" s="1"/>
  <c r="T220" i="28" s="1"/>
  <c r="U93" i="28"/>
  <c r="T279" i="28"/>
  <c r="T304" i="28" s="1"/>
  <c r="T166" i="28"/>
  <c r="T199" i="28" s="1"/>
  <c r="T224" i="28" s="1"/>
  <c r="U97" i="28"/>
  <c r="T351" i="28"/>
  <c r="T376" i="28" s="1"/>
  <c r="T144" i="28"/>
  <c r="U124" i="28"/>
  <c r="U143" i="28" s="1"/>
  <c r="T342" i="28"/>
  <c r="T367" i="28" s="1"/>
  <c r="U115" i="28"/>
  <c r="T285" i="28"/>
  <c r="T310" i="28" s="1"/>
  <c r="T172" i="28"/>
  <c r="T205" i="28" s="1"/>
  <c r="T230" i="28" s="1"/>
  <c r="U103" i="28"/>
  <c r="T349" i="28"/>
  <c r="T374" i="28" s="1"/>
  <c r="U122" i="28"/>
  <c r="T350" i="28"/>
  <c r="T375" i="28" s="1"/>
  <c r="U123" i="28"/>
  <c r="D183" i="28"/>
  <c r="T340" i="28"/>
  <c r="T365" i="28" s="1"/>
  <c r="U113" i="28"/>
  <c r="T344" i="28"/>
  <c r="T369" i="28" s="1"/>
  <c r="U117" i="28"/>
  <c r="T176" i="28"/>
  <c r="T159" i="28" s="1"/>
  <c r="T178" i="28" s="1"/>
  <c r="U107" i="28"/>
  <c r="T286" i="28"/>
  <c r="T311" i="28" s="1"/>
  <c r="T173" i="28"/>
  <c r="S182" i="28" s="1"/>
  <c r="T136" i="28"/>
  <c r="U104" i="28"/>
  <c r="T137" i="28" s="1"/>
  <c r="T143" i="28"/>
  <c r="T280" i="28"/>
  <c r="T305" i="28" s="1"/>
  <c r="T167" i="28"/>
  <c r="T200" i="28" s="1"/>
  <c r="T225" i="28" s="1"/>
  <c r="U98" i="28"/>
  <c r="C181" i="28"/>
  <c r="C183" i="28" s="1"/>
  <c r="T278" i="28"/>
  <c r="T303" i="28" s="1"/>
  <c r="T165" i="28"/>
  <c r="T198" i="28" s="1"/>
  <c r="T223" i="28" s="1"/>
  <c r="U96" i="28"/>
  <c r="T281" i="28"/>
  <c r="T306" i="28" s="1"/>
  <c r="T168" i="28"/>
  <c r="T201" i="28" s="1"/>
  <c r="T226" i="28" s="1"/>
  <c r="U99" i="28"/>
  <c r="S206" i="28"/>
  <c r="S231" i="28" s="1"/>
  <c r="S184" i="28"/>
  <c r="R182" i="28"/>
  <c r="R183" i="28" s="1"/>
  <c r="T343" i="28"/>
  <c r="T368" i="28" s="1"/>
  <c r="U116" i="28"/>
  <c r="T282" i="28"/>
  <c r="T307" i="28" s="1"/>
  <c r="T169" i="28"/>
  <c r="T202" i="28" s="1"/>
  <c r="T227" i="28" s="1"/>
  <c r="U100" i="28"/>
  <c r="U175" i="28"/>
  <c r="V106" i="28"/>
  <c r="V175" i="28" s="1"/>
  <c r="T283" i="28"/>
  <c r="T308" i="28" s="1"/>
  <c r="T170" i="28"/>
  <c r="T203" i="28" s="1"/>
  <c r="T228" i="28" s="1"/>
  <c r="U101" i="28"/>
  <c r="T347" i="28"/>
  <c r="T372" i="28" s="1"/>
  <c r="U120" i="28"/>
  <c r="T345" i="28"/>
  <c r="T370" i="28" s="1"/>
  <c r="U118" i="28"/>
  <c r="T341" i="28"/>
  <c r="T366" i="28" s="1"/>
  <c r="U114" i="28"/>
  <c r="T276" i="28"/>
  <c r="T301" i="28" s="1"/>
  <c r="T163" i="28"/>
  <c r="T196" i="28" s="1"/>
  <c r="T221" i="28" s="1"/>
  <c r="U94" i="28"/>
  <c r="U174" i="28"/>
  <c r="V105" i="28"/>
  <c r="V174" i="28" s="1"/>
  <c r="T346" i="28"/>
  <c r="T371" i="28" s="1"/>
  <c r="U119" i="28"/>
  <c r="T277" i="28"/>
  <c r="T302" i="28" s="1"/>
  <c r="T164" i="28"/>
  <c r="T197" i="28" s="1"/>
  <c r="T222" i="28" s="1"/>
  <c r="U95" i="28"/>
  <c r="T348" i="28"/>
  <c r="T373" i="28" s="1"/>
  <c r="U121" i="28"/>
  <c r="S181" i="28"/>
  <c r="T284" i="28"/>
  <c r="T309" i="28" s="1"/>
  <c r="T171" i="28"/>
  <c r="T204" i="28" s="1"/>
  <c r="T229" i="28" s="1"/>
  <c r="U102" i="28"/>
  <c r="Q138" i="26"/>
  <c r="E344" i="26"/>
  <c r="E369" i="26" s="1"/>
  <c r="D117" i="26"/>
  <c r="E341" i="26"/>
  <c r="E366" i="26" s="1"/>
  <c r="D114" i="26"/>
  <c r="E175" i="26"/>
  <c r="D106" i="26"/>
  <c r="Q175" i="26"/>
  <c r="R106" i="26"/>
  <c r="Q176" i="26"/>
  <c r="Q159" i="26" s="1"/>
  <c r="Q178" i="26" s="1"/>
  <c r="R107" i="26"/>
  <c r="E349" i="26"/>
  <c r="E374" i="26" s="1"/>
  <c r="D122" i="26"/>
  <c r="E282" i="26"/>
  <c r="E307" i="26" s="1"/>
  <c r="E169" i="26"/>
  <c r="E202" i="26" s="1"/>
  <c r="E227" i="26" s="1"/>
  <c r="D100" i="26"/>
  <c r="E164" i="26"/>
  <c r="E197" i="26" s="1"/>
  <c r="E222" i="26" s="1"/>
  <c r="E277" i="26"/>
  <c r="E302" i="26" s="1"/>
  <c r="D95" i="26"/>
  <c r="Q206" i="26"/>
  <c r="Q231" i="26" s="1"/>
  <c r="Q184" i="26"/>
  <c r="R351" i="26"/>
  <c r="R376" i="26" s="1"/>
  <c r="R144" i="26"/>
  <c r="S124" i="26"/>
  <c r="R145" i="26" s="1"/>
  <c r="D174" i="26"/>
  <c r="C105" i="26"/>
  <c r="C174" i="26" s="1"/>
  <c r="P217" i="26"/>
  <c r="Q181" i="26"/>
  <c r="Q343" i="26"/>
  <c r="Q368" i="26" s="1"/>
  <c r="R116" i="26"/>
  <c r="E342" i="26"/>
  <c r="E367" i="26" s="1"/>
  <c r="D115" i="26"/>
  <c r="Q277" i="26"/>
  <c r="Q302" i="26" s="1"/>
  <c r="Q164" i="26"/>
  <c r="Q197" i="26" s="1"/>
  <c r="Q222" i="26" s="1"/>
  <c r="R95" i="26"/>
  <c r="E278" i="26"/>
  <c r="E303" i="26" s="1"/>
  <c r="E165" i="26"/>
  <c r="E198" i="26" s="1"/>
  <c r="E223" i="26" s="1"/>
  <c r="D96" i="26"/>
  <c r="E280" i="26"/>
  <c r="E305" i="26" s="1"/>
  <c r="D98" i="26"/>
  <c r="E167" i="26"/>
  <c r="E200" i="26" s="1"/>
  <c r="E225" i="26" s="1"/>
  <c r="D284" i="26"/>
  <c r="D309" i="26" s="1"/>
  <c r="C102" i="26"/>
  <c r="Q341" i="26"/>
  <c r="Q366" i="26" s="1"/>
  <c r="R114" i="26"/>
  <c r="R174" i="26"/>
  <c r="S105" i="26"/>
  <c r="R348" i="26"/>
  <c r="R373" i="26" s="1"/>
  <c r="S121" i="26"/>
  <c r="Q285" i="26"/>
  <c r="Q310" i="26" s="1"/>
  <c r="R103" i="26"/>
  <c r="Q172" i="26"/>
  <c r="Q205" i="26" s="1"/>
  <c r="Q230" i="26" s="1"/>
  <c r="Q342" i="26"/>
  <c r="Q367" i="26" s="1"/>
  <c r="R115" i="26"/>
  <c r="Q346" i="26"/>
  <c r="Q371" i="26" s="1"/>
  <c r="R119" i="26"/>
  <c r="R168" i="26" s="1"/>
  <c r="R201" i="26" s="1"/>
  <c r="R226" i="26" s="1"/>
  <c r="D351" i="26"/>
  <c r="D376" i="26" s="1"/>
  <c r="D144" i="26"/>
  <c r="E143" i="26"/>
  <c r="E146" i="26" s="1"/>
  <c r="D145" i="26"/>
  <c r="C124" i="26"/>
  <c r="E346" i="26"/>
  <c r="E371" i="26" s="1"/>
  <c r="D119" i="26"/>
  <c r="D168" i="26" s="1"/>
  <c r="D201" i="26" s="1"/>
  <c r="D226" i="26" s="1"/>
  <c r="E176" i="26"/>
  <c r="E159" i="26" s="1"/>
  <c r="E178" i="26" s="1"/>
  <c r="D107" i="26"/>
  <c r="R143" i="26"/>
  <c r="Q165" i="26"/>
  <c r="Q198" i="26" s="1"/>
  <c r="Q223" i="26" s="1"/>
  <c r="R96" i="26"/>
  <c r="Q278" i="26"/>
  <c r="Q303" i="26" s="1"/>
  <c r="P182" i="26"/>
  <c r="P183" i="26" s="1"/>
  <c r="Q276" i="26"/>
  <c r="Q301" i="26" s="1"/>
  <c r="Q163" i="26"/>
  <c r="Q196" i="26" s="1"/>
  <c r="Q221" i="26" s="1"/>
  <c r="R94" i="26"/>
  <c r="Q279" i="26"/>
  <c r="Q304" i="26" s="1"/>
  <c r="Q166" i="26"/>
  <c r="Q199" i="26" s="1"/>
  <c r="Q224" i="26" s="1"/>
  <c r="R97" i="26"/>
  <c r="E345" i="26"/>
  <c r="E370" i="26" s="1"/>
  <c r="D118" i="26"/>
  <c r="Q349" i="26"/>
  <c r="Q374" i="26" s="1"/>
  <c r="R122" i="26"/>
  <c r="R171" i="26" s="1"/>
  <c r="R204" i="26" s="1"/>
  <c r="R229" i="26" s="1"/>
  <c r="E343" i="26"/>
  <c r="E368" i="26" s="1"/>
  <c r="D116" i="26"/>
  <c r="E170" i="26"/>
  <c r="E203" i="26" s="1"/>
  <c r="E228" i="26" s="1"/>
  <c r="D101" i="26"/>
  <c r="E283" i="26"/>
  <c r="E308" i="26" s="1"/>
  <c r="D103" i="26"/>
  <c r="E172" i="26"/>
  <c r="E205" i="26" s="1"/>
  <c r="E230" i="26" s="1"/>
  <c r="E285" i="26"/>
  <c r="E310" i="26" s="1"/>
  <c r="D281" i="26"/>
  <c r="D306" i="26" s="1"/>
  <c r="C99" i="26"/>
  <c r="F217" i="26"/>
  <c r="R284" i="26"/>
  <c r="R309" i="26" s="1"/>
  <c r="S102" i="26"/>
  <c r="E276" i="26"/>
  <c r="E301" i="26" s="1"/>
  <c r="D94" i="26"/>
  <c r="E163" i="26"/>
  <c r="E196" i="26" s="1"/>
  <c r="E221" i="26" s="1"/>
  <c r="Q283" i="26"/>
  <c r="Q308" i="26" s="1"/>
  <c r="Q170" i="26"/>
  <c r="Q203" i="26" s="1"/>
  <c r="Q228" i="26" s="1"/>
  <c r="R101" i="26"/>
  <c r="Q344" i="26"/>
  <c r="Q369" i="26" s="1"/>
  <c r="R117" i="26"/>
  <c r="D340" i="26"/>
  <c r="D365" i="26" s="1"/>
  <c r="C113" i="26"/>
  <c r="C340" i="26" s="1"/>
  <c r="C365" i="26" s="1"/>
  <c r="R281" i="26"/>
  <c r="R306" i="26" s="1"/>
  <c r="S99" i="26"/>
  <c r="E347" i="26"/>
  <c r="E372" i="26" s="1"/>
  <c r="D120" i="26"/>
  <c r="Q347" i="26"/>
  <c r="Q372" i="26" s="1"/>
  <c r="R120" i="26"/>
  <c r="D286" i="26"/>
  <c r="D311" i="26" s="1"/>
  <c r="E135" i="26"/>
  <c r="E138" i="26" s="1"/>
  <c r="C104" i="26"/>
  <c r="D136" i="26"/>
  <c r="D173" i="26"/>
  <c r="D137" i="26"/>
  <c r="E206" i="26"/>
  <c r="E231" i="26" s="1"/>
  <c r="E184" i="26"/>
  <c r="E182" i="26"/>
  <c r="F181" i="26"/>
  <c r="F183" i="26" s="1"/>
  <c r="Q280" i="26"/>
  <c r="Q305" i="26" s="1"/>
  <c r="Q167" i="26"/>
  <c r="Q200" i="26" s="1"/>
  <c r="Q225" i="26" s="1"/>
  <c r="R98" i="26"/>
  <c r="D348" i="26"/>
  <c r="D373" i="26" s="1"/>
  <c r="C121" i="26"/>
  <c r="C348" i="26" s="1"/>
  <c r="C373" i="26" s="1"/>
  <c r="R340" i="26"/>
  <c r="R365" i="26" s="1"/>
  <c r="S113" i="26"/>
  <c r="Q169" i="26"/>
  <c r="Q202" i="26" s="1"/>
  <c r="Q227" i="26" s="1"/>
  <c r="R100" i="26"/>
  <c r="Q282" i="26"/>
  <c r="Q307" i="26" s="1"/>
  <c r="E166" i="26"/>
  <c r="E199" i="26" s="1"/>
  <c r="E224" i="26" s="1"/>
  <c r="D97" i="26"/>
  <c r="E279" i="26"/>
  <c r="E304" i="26" s="1"/>
  <c r="R173" i="26"/>
  <c r="R181" i="26" s="1"/>
  <c r="R286" i="26"/>
  <c r="R311" i="26" s="1"/>
  <c r="R136" i="26"/>
  <c r="S104" i="26"/>
  <c r="R137" i="26" s="1"/>
  <c r="R135" i="26"/>
  <c r="E162" i="26"/>
  <c r="E195" i="26" s="1"/>
  <c r="E220" i="26" s="1"/>
  <c r="E275" i="26"/>
  <c r="E300" i="26" s="1"/>
  <c r="D93" i="26"/>
  <c r="Q345" i="26"/>
  <c r="Q370" i="26" s="1"/>
  <c r="R118" i="26"/>
  <c r="E350" i="26"/>
  <c r="E375" i="26" s="1"/>
  <c r="D123" i="26"/>
  <c r="Q145" i="26"/>
  <c r="Q171" i="26"/>
  <c r="Q204" i="26" s="1"/>
  <c r="Q229" i="26" s="1"/>
  <c r="Q350" i="26"/>
  <c r="Q375" i="26" s="1"/>
  <c r="R123" i="26"/>
  <c r="Q275" i="26"/>
  <c r="Q300" i="26" s="1"/>
  <c r="Q162" i="26"/>
  <c r="Q195" i="26" s="1"/>
  <c r="Q220" i="26" s="1"/>
  <c r="R93" i="26"/>
  <c r="P212" i="25"/>
  <c r="P396" i="25" s="1"/>
  <c r="H215" i="25"/>
  <c r="H399" i="25" s="1"/>
  <c r="O119" i="25"/>
  <c r="G209" i="25"/>
  <c r="G393" i="25" s="1"/>
  <c r="H210" i="25"/>
  <c r="H394" i="25" s="1"/>
  <c r="H208" i="25"/>
  <c r="H392" i="25" s="1"/>
  <c r="H211" i="25"/>
  <c r="H395" i="25" s="1"/>
  <c r="F212" i="25"/>
  <c r="F396" i="25" s="1"/>
  <c r="H214" i="25"/>
  <c r="H398" i="25" s="1"/>
  <c r="G213" i="25"/>
  <c r="G397" i="25" s="1"/>
  <c r="P213" i="25"/>
  <c r="P397" i="25" s="1"/>
  <c r="H216" i="25"/>
  <c r="H400" i="25" s="1"/>
  <c r="H207" i="25"/>
  <c r="H391" i="25" s="1"/>
  <c r="I217" i="25"/>
  <c r="I401" i="25" s="1"/>
  <c r="F331" i="25"/>
  <c r="F356" i="25" s="1"/>
  <c r="F429" i="25" s="1"/>
  <c r="E104" i="25"/>
  <c r="F330" i="25"/>
  <c r="F355" i="25" s="1"/>
  <c r="F428" i="25" s="1"/>
  <c r="E103" i="25"/>
  <c r="O270" i="25"/>
  <c r="O295" i="25" s="1"/>
  <c r="O416" i="25" s="1"/>
  <c r="P88" i="25"/>
  <c r="O157" i="25"/>
  <c r="O190" i="25" s="1"/>
  <c r="O215" i="25" s="1"/>
  <c r="G270" i="25"/>
  <c r="G295" i="25" s="1"/>
  <c r="G416" i="25" s="1"/>
  <c r="G157" i="25"/>
  <c r="G190" i="25" s="1"/>
  <c r="F88" i="25"/>
  <c r="F335" i="25"/>
  <c r="F360" i="25" s="1"/>
  <c r="F433" i="25" s="1"/>
  <c r="E108" i="25"/>
  <c r="F333" i="25"/>
  <c r="F358" i="25" s="1"/>
  <c r="F431" i="25" s="1"/>
  <c r="E106" i="25"/>
  <c r="E155" i="25" s="1"/>
  <c r="E188" i="25" s="1"/>
  <c r="O265" i="25"/>
  <c r="O290" i="25" s="1"/>
  <c r="O411" i="25" s="1"/>
  <c r="O152" i="25"/>
  <c r="O185" i="25" s="1"/>
  <c r="O210" i="25" s="1"/>
  <c r="P83" i="25"/>
  <c r="P331" i="25"/>
  <c r="P356" i="25" s="1"/>
  <c r="P429" i="25" s="1"/>
  <c r="Q104" i="25"/>
  <c r="N192" i="25"/>
  <c r="N217" i="25" s="1"/>
  <c r="N170" i="25"/>
  <c r="O393" i="25"/>
  <c r="Z209" i="25"/>
  <c r="N167" i="25"/>
  <c r="F337" i="25"/>
  <c r="F362" i="25" s="1"/>
  <c r="F435" i="25" s="1"/>
  <c r="E110" i="25"/>
  <c r="F132" i="25"/>
  <c r="F130" i="25"/>
  <c r="G129" i="25"/>
  <c r="G131" i="25" s="1"/>
  <c r="E332" i="25"/>
  <c r="E357" i="25" s="1"/>
  <c r="E430" i="25" s="1"/>
  <c r="D105" i="25"/>
  <c r="P335" i="25"/>
  <c r="P360" i="25" s="1"/>
  <c r="P433" i="25" s="1"/>
  <c r="Q108" i="25"/>
  <c r="N398" i="25"/>
  <c r="Y214" i="25"/>
  <c r="G261" i="25"/>
  <c r="G286" i="25" s="1"/>
  <c r="G407" i="25" s="1"/>
  <c r="G148" i="25"/>
  <c r="G181" i="25" s="1"/>
  <c r="G206" i="25" s="1"/>
  <c r="F79" i="25"/>
  <c r="N390" i="25"/>
  <c r="Y206" i="25"/>
  <c r="N203" i="25"/>
  <c r="E268" i="25"/>
  <c r="E293" i="25" s="1"/>
  <c r="E414" i="25" s="1"/>
  <c r="D86" i="25"/>
  <c r="F264" i="25"/>
  <c r="F289" i="25" s="1"/>
  <c r="F410" i="25" s="1"/>
  <c r="F151" i="25"/>
  <c r="F184" i="25" s="1"/>
  <c r="E82" i="25"/>
  <c r="O266" i="25"/>
  <c r="O291" i="25" s="1"/>
  <c r="O412" i="25" s="1"/>
  <c r="O153" i="25"/>
  <c r="O186" i="25" s="1"/>
  <c r="O211" i="25" s="1"/>
  <c r="P84" i="25"/>
  <c r="G160" i="25"/>
  <c r="F91" i="25"/>
  <c r="P337" i="25"/>
  <c r="P362" i="25" s="1"/>
  <c r="P435" i="25" s="1"/>
  <c r="Q110" i="25"/>
  <c r="Q129" i="25" s="1"/>
  <c r="P132" i="25"/>
  <c r="P334" i="25"/>
  <c r="P359" i="25" s="1"/>
  <c r="P432" i="25" s="1"/>
  <c r="Q107" i="25"/>
  <c r="O269" i="25"/>
  <c r="O294" i="25" s="1"/>
  <c r="O415" i="25" s="1"/>
  <c r="O156" i="25"/>
  <c r="O189" i="25" s="1"/>
  <c r="O214" i="25" s="1"/>
  <c r="P87" i="25"/>
  <c r="Q268" i="25"/>
  <c r="Q293" i="25" s="1"/>
  <c r="Q414" i="25" s="1"/>
  <c r="R86" i="25"/>
  <c r="G269" i="25"/>
  <c r="G294" i="25" s="1"/>
  <c r="G415" i="25" s="1"/>
  <c r="G156" i="25"/>
  <c r="G189" i="25" s="1"/>
  <c r="F87" i="25"/>
  <c r="E336" i="25"/>
  <c r="E361" i="25" s="1"/>
  <c r="E434" i="25" s="1"/>
  <c r="D109" i="25"/>
  <c r="G272" i="25"/>
  <c r="G297" i="25" s="1"/>
  <c r="G418" i="25" s="1"/>
  <c r="F90" i="25"/>
  <c r="G159" i="25"/>
  <c r="G120" i="25"/>
  <c r="H119" i="25"/>
  <c r="H121" i="25" s="1"/>
  <c r="G122" i="25"/>
  <c r="H170" i="25"/>
  <c r="I167" i="25"/>
  <c r="I169" i="25" s="1"/>
  <c r="H192" i="25"/>
  <c r="H168" i="25"/>
  <c r="P333" i="25"/>
  <c r="P358" i="25" s="1"/>
  <c r="P431" i="25" s="1"/>
  <c r="Q106" i="25"/>
  <c r="Q155" i="25" s="1"/>
  <c r="Q188" i="25" s="1"/>
  <c r="Q213" i="25" s="1"/>
  <c r="Q397" i="25" s="1"/>
  <c r="O261" i="25"/>
  <c r="O286" i="25" s="1"/>
  <c r="O407" i="25" s="1"/>
  <c r="O148" i="25"/>
  <c r="O181" i="25" s="1"/>
  <c r="O206" i="25" s="1"/>
  <c r="P79" i="25"/>
  <c r="Q103" i="25"/>
  <c r="P330" i="25"/>
  <c r="P355" i="25" s="1"/>
  <c r="P428" i="25" s="1"/>
  <c r="F327" i="25"/>
  <c r="F352" i="25" s="1"/>
  <c r="F425" i="25" s="1"/>
  <c r="E100" i="25"/>
  <c r="P327" i="25"/>
  <c r="P352" i="25" s="1"/>
  <c r="P425" i="25" s="1"/>
  <c r="Q100" i="25"/>
  <c r="P264" i="25"/>
  <c r="P289" i="25" s="1"/>
  <c r="P410" i="25" s="1"/>
  <c r="P151" i="25"/>
  <c r="P184" i="25" s="1"/>
  <c r="Q82" i="25"/>
  <c r="M401" i="25"/>
  <c r="X217" i="25"/>
  <c r="F155" i="25"/>
  <c r="F188" i="25" s="1"/>
  <c r="G266" i="25"/>
  <c r="G291" i="25" s="1"/>
  <c r="G412" i="25" s="1"/>
  <c r="G153" i="25"/>
  <c r="G186" i="25" s="1"/>
  <c r="F84" i="25"/>
  <c r="N395" i="25"/>
  <c r="Y211" i="25"/>
  <c r="E267" i="25"/>
  <c r="E292" i="25" s="1"/>
  <c r="E413" i="25" s="1"/>
  <c r="E154" i="25"/>
  <c r="E187" i="25" s="1"/>
  <c r="D85" i="25"/>
  <c r="P80" i="25"/>
  <c r="O262" i="25"/>
  <c r="O287" i="25" s="1"/>
  <c r="O408" i="25" s="1"/>
  <c r="O149" i="25"/>
  <c r="O182" i="25" s="1"/>
  <c r="O207" i="25" s="1"/>
  <c r="P129" i="25"/>
  <c r="O160" i="25"/>
  <c r="P91" i="25"/>
  <c r="O161" i="25"/>
  <c r="P92" i="25"/>
  <c r="F334" i="25"/>
  <c r="F359" i="25" s="1"/>
  <c r="F432" i="25" s="1"/>
  <c r="E107" i="25"/>
  <c r="G265" i="25"/>
  <c r="G290" i="25" s="1"/>
  <c r="G411" i="25" s="1"/>
  <c r="G152" i="25"/>
  <c r="G185" i="25" s="1"/>
  <c r="F83" i="25"/>
  <c r="P328" i="25"/>
  <c r="P353" i="25" s="1"/>
  <c r="P426" i="25" s="1"/>
  <c r="Q101" i="25"/>
  <c r="F81" i="25"/>
  <c r="G263" i="25"/>
  <c r="G288" i="25" s="1"/>
  <c r="G409" i="25" s="1"/>
  <c r="G150" i="25"/>
  <c r="G183" i="25" s="1"/>
  <c r="O263" i="25"/>
  <c r="O288" i="25" s="1"/>
  <c r="O409" i="25" s="1"/>
  <c r="O150" i="25"/>
  <c r="O183" i="25" s="1"/>
  <c r="O208" i="25" s="1"/>
  <c r="P81" i="25"/>
  <c r="N399" i="25"/>
  <c r="Y215" i="25"/>
  <c r="N394" i="25"/>
  <c r="Y210" i="25"/>
  <c r="O158" i="25"/>
  <c r="O191" i="25" s="1"/>
  <c r="O216" i="25" s="1"/>
  <c r="O271" i="25"/>
  <c r="O296" i="25" s="1"/>
  <c r="O417" i="25" s="1"/>
  <c r="P89" i="25"/>
  <c r="F93" i="25"/>
  <c r="G162" i="25"/>
  <c r="G145" i="25" s="1"/>
  <c r="G164" i="25" s="1"/>
  <c r="N392" i="25"/>
  <c r="Y208" i="25"/>
  <c r="O162" i="25"/>
  <c r="O145" i="25" s="1"/>
  <c r="O164" i="25" s="1"/>
  <c r="P93" i="25"/>
  <c r="P326" i="25"/>
  <c r="P351" i="25" s="1"/>
  <c r="P424" i="25" s="1"/>
  <c r="Q99" i="25"/>
  <c r="H390" i="25"/>
  <c r="H203" i="25"/>
  <c r="Q267" i="25"/>
  <c r="Q292" i="25" s="1"/>
  <c r="Q413" i="25" s="1"/>
  <c r="R85" i="25"/>
  <c r="Q154" i="25"/>
  <c r="Q187" i="25" s="1"/>
  <c r="Q212" i="25" s="1"/>
  <c r="Q396" i="25" s="1"/>
  <c r="Q329" i="25"/>
  <c r="Q354" i="25" s="1"/>
  <c r="Q427" i="25" s="1"/>
  <c r="R102" i="25"/>
  <c r="N400" i="25"/>
  <c r="Y216" i="25"/>
  <c r="O272" i="25"/>
  <c r="O297" i="25" s="1"/>
  <c r="O418" i="25" s="1"/>
  <c r="O159" i="25"/>
  <c r="N168" i="25" s="1"/>
  <c r="P90" i="25"/>
  <c r="P119" i="25" s="1"/>
  <c r="O122" i="25"/>
  <c r="G271" i="25"/>
  <c r="G296" i="25" s="1"/>
  <c r="G417" i="25" s="1"/>
  <c r="F89" i="25"/>
  <c r="G158" i="25"/>
  <c r="G191" i="25" s="1"/>
  <c r="M168" i="25"/>
  <c r="M169" i="25" s="1"/>
  <c r="Q332" i="25"/>
  <c r="Q357" i="25" s="1"/>
  <c r="Q430" i="25" s="1"/>
  <c r="R105" i="25"/>
  <c r="F326" i="25"/>
  <c r="F351" i="25" s="1"/>
  <c r="F424" i="25" s="1"/>
  <c r="E99" i="25"/>
  <c r="Q336" i="25"/>
  <c r="Q361" i="25" s="1"/>
  <c r="Q434" i="25" s="1"/>
  <c r="R109" i="25"/>
  <c r="G149" i="25"/>
  <c r="G182" i="25" s="1"/>
  <c r="F80" i="25"/>
  <c r="G262" i="25"/>
  <c r="G287" i="25" s="1"/>
  <c r="G408" i="25" s="1"/>
  <c r="G161" i="25"/>
  <c r="F92" i="25"/>
  <c r="N391" i="25"/>
  <c r="Y207" i="25"/>
  <c r="E329" i="25"/>
  <c r="E354" i="25" s="1"/>
  <c r="E427" i="25" s="1"/>
  <c r="D102" i="25"/>
  <c r="O130" i="25"/>
  <c r="O131" i="25" s="1"/>
  <c r="F328" i="25"/>
  <c r="F353" i="25" s="1"/>
  <c r="F426" i="25" s="1"/>
  <c r="E101" i="25"/>
  <c r="AM153" i="22"/>
  <c r="AM154" i="22"/>
  <c r="AM155" i="22"/>
  <c r="AM156" i="22"/>
  <c r="AM157" i="22"/>
  <c r="AM158" i="22"/>
  <c r="AM159" i="22"/>
  <c r="AM160" i="22"/>
  <c r="AM161" i="22"/>
  <c r="AM162" i="22"/>
  <c r="AM163" i="22"/>
  <c r="AM164" i="22"/>
  <c r="AM165" i="22"/>
  <c r="AM166" i="22"/>
  <c r="AM167" i="22"/>
  <c r="AL154" i="22"/>
  <c r="AL155" i="22"/>
  <c r="AL156" i="22"/>
  <c r="AL157" i="22"/>
  <c r="AL158" i="22"/>
  <c r="AL159" i="22"/>
  <c r="AL160" i="22"/>
  <c r="AL161" i="22"/>
  <c r="AL162" i="22"/>
  <c r="AL163" i="22"/>
  <c r="AL164" i="22"/>
  <c r="AL165" i="22"/>
  <c r="AL166" i="22"/>
  <c r="AL167" i="22"/>
  <c r="AL153" i="22"/>
  <c r="I370" i="22"/>
  <c r="I305" i="22"/>
  <c r="I225" i="22"/>
  <c r="L147" i="22"/>
  <c r="M147" i="22" s="1"/>
  <c r="N147" i="22" s="1"/>
  <c r="O147" i="22" s="1"/>
  <c r="P147" i="22" s="1"/>
  <c r="Q147" i="22" s="1"/>
  <c r="R147" i="22" s="1"/>
  <c r="S147" i="22" s="1"/>
  <c r="T147" i="22" s="1"/>
  <c r="U147" i="22" s="1"/>
  <c r="J147" i="22"/>
  <c r="I147" i="22" s="1"/>
  <c r="H147" i="22" s="1"/>
  <c r="G147" i="22" s="1"/>
  <c r="F147" i="22" s="1"/>
  <c r="E147" i="22" s="1"/>
  <c r="D147" i="22" s="1"/>
  <c r="AI144" i="22"/>
  <c r="L143" i="22"/>
  <c r="M143" i="22" s="1"/>
  <c r="N143" i="22" s="1"/>
  <c r="O143" i="22" s="1"/>
  <c r="P143" i="22" s="1"/>
  <c r="Q143" i="22" s="1"/>
  <c r="R143" i="22" s="1"/>
  <c r="S143" i="22" s="1"/>
  <c r="T143" i="22" s="1"/>
  <c r="U143" i="22" s="1"/>
  <c r="J143" i="22"/>
  <c r="I143" i="22" s="1"/>
  <c r="H143" i="22" s="1"/>
  <c r="G143" i="22" s="1"/>
  <c r="F143" i="22" s="1"/>
  <c r="E143" i="22" s="1"/>
  <c r="D143" i="22" s="1"/>
  <c r="C143" i="22" s="1"/>
  <c r="AK52" i="22"/>
  <c r="AL52" i="22" s="1"/>
  <c r="AF102" i="22" s="1"/>
  <c r="AK51" i="22"/>
  <c r="AL51" i="22" s="1"/>
  <c r="AF101" i="22" s="1"/>
  <c r="AK50" i="22"/>
  <c r="AL50" i="22" s="1"/>
  <c r="AF100" i="22" s="1"/>
  <c r="H50" i="22"/>
  <c r="AK49" i="22"/>
  <c r="AL49" i="22" s="1"/>
  <c r="AF99" i="22" s="1"/>
  <c r="H49" i="22"/>
  <c r="AK48" i="22"/>
  <c r="AL48" i="22" s="1"/>
  <c r="AF98" i="22" s="1"/>
  <c r="H48" i="22"/>
  <c r="AK47" i="22"/>
  <c r="AL47" i="22" s="1"/>
  <c r="AF97" i="22" s="1"/>
  <c r="H47" i="22"/>
  <c r="AK46" i="22"/>
  <c r="AL46" i="22" s="1"/>
  <c r="AF96" i="22" s="1"/>
  <c r="H46" i="22"/>
  <c r="AK45" i="22"/>
  <c r="AJ45" i="22"/>
  <c r="AL45" i="22" s="1"/>
  <c r="AF95" i="22" s="1"/>
  <c r="H45" i="22"/>
  <c r="AJ44" i="22"/>
  <c r="AL44" i="22" s="1"/>
  <c r="AF94" i="22" s="1"/>
  <c r="H44" i="22"/>
  <c r="AJ43" i="22"/>
  <c r="AI43" i="22"/>
  <c r="H43" i="22"/>
  <c r="AI42" i="22"/>
  <c r="AL42" i="22" s="1"/>
  <c r="AF92" i="22" s="1"/>
  <c r="H42" i="22"/>
  <c r="AI41" i="22"/>
  <c r="AL41" i="22" s="1"/>
  <c r="AF91" i="22" s="1"/>
  <c r="H41" i="22"/>
  <c r="AI40" i="22"/>
  <c r="AL40" i="22" s="1"/>
  <c r="AF90" i="22" s="1"/>
  <c r="H40" i="22"/>
  <c r="AI39" i="22"/>
  <c r="AL39" i="22" s="1"/>
  <c r="AF89" i="22" s="1"/>
  <c r="H39" i="22"/>
  <c r="AI38" i="22"/>
  <c r="AL38" i="22" s="1"/>
  <c r="AF88" i="22" s="1"/>
  <c r="H38" i="22"/>
  <c r="H37" i="22"/>
  <c r="H36" i="22"/>
  <c r="P33" i="22"/>
  <c r="O33" i="22"/>
  <c r="M33" i="22"/>
  <c r="L33" i="22"/>
  <c r="J33" i="22"/>
  <c r="I33" i="22"/>
  <c r="P32" i="22"/>
  <c r="O32" i="22"/>
  <c r="M32" i="22"/>
  <c r="L32" i="22"/>
  <c r="J32" i="22"/>
  <c r="I32" i="22"/>
  <c r="P31" i="22"/>
  <c r="O31" i="22"/>
  <c r="M31" i="22"/>
  <c r="L31" i="22"/>
  <c r="J31" i="22"/>
  <c r="I31" i="22"/>
  <c r="T146" i="28" l="1"/>
  <c r="T181" i="28"/>
  <c r="U135" i="28"/>
  <c r="T138" i="28"/>
  <c r="U345" i="28"/>
  <c r="U370" i="28" s="1"/>
  <c r="V118" i="28"/>
  <c r="V345" i="28" s="1"/>
  <c r="V370" i="28" s="1"/>
  <c r="S183" i="28"/>
  <c r="U284" i="28"/>
  <c r="U309" i="28" s="1"/>
  <c r="U171" i="28"/>
  <c r="U204" i="28" s="1"/>
  <c r="U229" i="28" s="1"/>
  <c r="V102" i="28"/>
  <c r="U348" i="28"/>
  <c r="U373" i="28" s="1"/>
  <c r="V121" i="28"/>
  <c r="V348" i="28" s="1"/>
  <c r="V373" i="28" s="1"/>
  <c r="U341" i="28"/>
  <c r="U366" i="28" s="1"/>
  <c r="V114" i="28"/>
  <c r="V341" i="28" s="1"/>
  <c r="V366" i="28" s="1"/>
  <c r="U347" i="28"/>
  <c r="U372" i="28" s="1"/>
  <c r="V120" i="28"/>
  <c r="V347" i="28" s="1"/>
  <c r="V372" i="28" s="1"/>
  <c r="U278" i="28"/>
  <c r="U303" i="28" s="1"/>
  <c r="U165" i="28"/>
  <c r="U198" i="28" s="1"/>
  <c r="U223" i="28" s="1"/>
  <c r="V96" i="28"/>
  <c r="U280" i="28"/>
  <c r="U305" i="28" s="1"/>
  <c r="U167" i="28"/>
  <c r="U200" i="28" s="1"/>
  <c r="U225" i="28" s="1"/>
  <c r="V98" i="28"/>
  <c r="U286" i="28"/>
  <c r="U311" i="28" s="1"/>
  <c r="U137" i="28"/>
  <c r="U173" i="28"/>
  <c r="T182" i="28" s="1"/>
  <c r="U136" i="28"/>
  <c r="V104" i="28"/>
  <c r="V135" i="28" s="1"/>
  <c r="T206" i="28"/>
  <c r="T231" i="28" s="1"/>
  <c r="T184" i="28"/>
  <c r="U344" i="28"/>
  <c r="U369" i="28" s="1"/>
  <c r="V117" i="28"/>
  <c r="V344" i="28" s="1"/>
  <c r="V369" i="28" s="1"/>
  <c r="U342" i="28"/>
  <c r="U367" i="28" s="1"/>
  <c r="V115" i="28"/>
  <c r="V342" i="28" s="1"/>
  <c r="V367" i="28" s="1"/>
  <c r="U164" i="28"/>
  <c r="U197" i="28" s="1"/>
  <c r="U222" i="28" s="1"/>
  <c r="U277" i="28"/>
  <c r="U302" i="28" s="1"/>
  <c r="V95" i="28"/>
  <c r="U170" i="28"/>
  <c r="U203" i="28" s="1"/>
  <c r="U228" i="28" s="1"/>
  <c r="V101" i="28"/>
  <c r="U283" i="28"/>
  <c r="U308" i="28" s="1"/>
  <c r="U343" i="28"/>
  <c r="U368" i="28" s="1"/>
  <c r="V116" i="28"/>
  <c r="V343" i="28" s="1"/>
  <c r="V368" i="28" s="1"/>
  <c r="V107" i="28"/>
  <c r="V176" i="28" s="1"/>
  <c r="U176" i="28"/>
  <c r="U159" i="28" s="1"/>
  <c r="U178" i="28" s="1"/>
  <c r="U340" i="28"/>
  <c r="U365" i="28" s="1"/>
  <c r="V113" i="28"/>
  <c r="V340" i="28" s="1"/>
  <c r="V365" i="28" s="1"/>
  <c r="U351" i="28"/>
  <c r="U376" i="28" s="1"/>
  <c r="V124" i="28"/>
  <c r="U144" i="28"/>
  <c r="U146" i="28" s="1"/>
  <c r="U162" i="28"/>
  <c r="U195" i="28" s="1"/>
  <c r="U220" i="28" s="1"/>
  <c r="V93" i="28"/>
  <c r="U275" i="28"/>
  <c r="U300" i="28" s="1"/>
  <c r="U282" i="28"/>
  <c r="U307" i="28" s="1"/>
  <c r="U169" i="28"/>
  <c r="U202" i="28" s="1"/>
  <c r="U227" i="28" s="1"/>
  <c r="V100" i="28"/>
  <c r="U349" i="28"/>
  <c r="U374" i="28" s="1"/>
  <c r="V122" i="28"/>
  <c r="V349" i="28" s="1"/>
  <c r="V374" i="28" s="1"/>
  <c r="U166" i="28"/>
  <c r="U199" i="28" s="1"/>
  <c r="U224" i="28" s="1"/>
  <c r="V97" i="28"/>
  <c r="U279" i="28"/>
  <c r="U304" i="28" s="1"/>
  <c r="U346" i="28"/>
  <c r="U371" i="28" s="1"/>
  <c r="V119" i="28"/>
  <c r="V346" i="28" s="1"/>
  <c r="V371" i="28" s="1"/>
  <c r="U276" i="28"/>
  <c r="U301" i="28" s="1"/>
  <c r="U163" i="28"/>
  <c r="U196" i="28" s="1"/>
  <c r="U221" i="28" s="1"/>
  <c r="V94" i="28"/>
  <c r="U168" i="28"/>
  <c r="U201" i="28" s="1"/>
  <c r="U226" i="28" s="1"/>
  <c r="U281" i="28"/>
  <c r="U306" i="28" s="1"/>
  <c r="V99" i="28"/>
  <c r="U350" i="28"/>
  <c r="U375" i="28" s="1"/>
  <c r="V123" i="28"/>
  <c r="V350" i="28" s="1"/>
  <c r="V375" i="28" s="1"/>
  <c r="U172" i="28"/>
  <c r="U205" i="28" s="1"/>
  <c r="U230" i="28" s="1"/>
  <c r="U285" i="28"/>
  <c r="U310" i="28" s="1"/>
  <c r="V103" i="28"/>
  <c r="T145" i="28"/>
  <c r="S143" i="26"/>
  <c r="R146" i="26"/>
  <c r="R350" i="26"/>
  <c r="R375" i="26" s="1"/>
  <c r="S123" i="26"/>
  <c r="D350" i="26"/>
  <c r="D375" i="26" s="1"/>
  <c r="C123" i="26"/>
  <c r="C350" i="26" s="1"/>
  <c r="C375" i="26" s="1"/>
  <c r="D275" i="26"/>
  <c r="D300" i="26" s="1"/>
  <c r="D162" i="26"/>
  <c r="D195" i="26" s="1"/>
  <c r="D220" i="26" s="1"/>
  <c r="C93" i="26"/>
  <c r="S173" i="26"/>
  <c r="R182" i="26" s="1"/>
  <c r="R183" i="26" s="1"/>
  <c r="S286" i="26"/>
  <c r="S311" i="26" s="1"/>
  <c r="S136" i="26"/>
  <c r="T104" i="26"/>
  <c r="S137" i="26" s="1"/>
  <c r="S135" i="26"/>
  <c r="S340" i="26"/>
  <c r="S365" i="26" s="1"/>
  <c r="T113" i="26"/>
  <c r="R280" i="26"/>
  <c r="R305" i="26" s="1"/>
  <c r="S98" i="26"/>
  <c r="R167" i="26"/>
  <c r="R200" i="26" s="1"/>
  <c r="R225" i="26" s="1"/>
  <c r="E181" i="26"/>
  <c r="E183" i="26" s="1"/>
  <c r="D206" i="26"/>
  <c r="D231" i="26" s="1"/>
  <c r="D184" i="26"/>
  <c r="D182" i="26"/>
  <c r="R283" i="26"/>
  <c r="R308" i="26" s="1"/>
  <c r="R170" i="26"/>
  <c r="R203" i="26" s="1"/>
  <c r="R228" i="26" s="1"/>
  <c r="S101" i="26"/>
  <c r="D276" i="26"/>
  <c r="D301" i="26" s="1"/>
  <c r="D163" i="26"/>
  <c r="D196" i="26" s="1"/>
  <c r="D221" i="26" s="1"/>
  <c r="C94" i="26"/>
  <c r="D285" i="26"/>
  <c r="D310" i="26" s="1"/>
  <c r="D172" i="26"/>
  <c r="D205" i="26" s="1"/>
  <c r="D230" i="26" s="1"/>
  <c r="C103" i="26"/>
  <c r="D346" i="26"/>
  <c r="D371" i="26" s="1"/>
  <c r="C119" i="26"/>
  <c r="C346" i="26" s="1"/>
  <c r="C371" i="26" s="1"/>
  <c r="R172" i="26"/>
  <c r="R205" i="26" s="1"/>
  <c r="R230" i="26" s="1"/>
  <c r="S103" i="26"/>
  <c r="R285" i="26"/>
  <c r="R310" i="26" s="1"/>
  <c r="S174" i="26"/>
  <c r="T105" i="26"/>
  <c r="C284" i="26"/>
  <c r="C309" i="26" s="1"/>
  <c r="D280" i="26"/>
  <c r="D305" i="26" s="1"/>
  <c r="D167" i="26"/>
  <c r="D200" i="26" s="1"/>
  <c r="D225" i="26" s="1"/>
  <c r="C98" i="26"/>
  <c r="D342" i="26"/>
  <c r="D367" i="26" s="1"/>
  <c r="C115" i="26"/>
  <c r="C342" i="26" s="1"/>
  <c r="C367" i="26" s="1"/>
  <c r="D349" i="26"/>
  <c r="D374" i="26" s="1"/>
  <c r="C122" i="26"/>
  <c r="C349" i="26" s="1"/>
  <c r="C374" i="26" s="1"/>
  <c r="R175" i="26"/>
  <c r="S106" i="26"/>
  <c r="D341" i="26"/>
  <c r="D366" i="26" s="1"/>
  <c r="C114" i="26"/>
  <c r="C341" i="26" s="1"/>
  <c r="C366" i="26" s="1"/>
  <c r="R275" i="26"/>
  <c r="R300" i="26" s="1"/>
  <c r="S93" i="26"/>
  <c r="R162" i="26"/>
  <c r="R195" i="26" s="1"/>
  <c r="R220" i="26" s="1"/>
  <c r="R206" i="26"/>
  <c r="R231" i="26" s="1"/>
  <c r="R184" i="26"/>
  <c r="R347" i="26"/>
  <c r="R372" i="26" s="1"/>
  <c r="S120" i="26"/>
  <c r="S281" i="26"/>
  <c r="S306" i="26" s="1"/>
  <c r="T99" i="26"/>
  <c r="D343" i="26"/>
  <c r="D368" i="26" s="1"/>
  <c r="C116" i="26"/>
  <c r="C343" i="26" s="1"/>
  <c r="C368" i="26" s="1"/>
  <c r="D345" i="26"/>
  <c r="D370" i="26" s="1"/>
  <c r="C118" i="26"/>
  <c r="C345" i="26" s="1"/>
  <c r="C370" i="26" s="1"/>
  <c r="R342" i="26"/>
  <c r="R367" i="26" s="1"/>
  <c r="S115" i="26"/>
  <c r="D171" i="26"/>
  <c r="D204" i="26" s="1"/>
  <c r="D229" i="26" s="1"/>
  <c r="R164" i="26"/>
  <c r="R197" i="26" s="1"/>
  <c r="R222" i="26" s="1"/>
  <c r="R277" i="26"/>
  <c r="R302" i="26" s="1"/>
  <c r="S95" i="26"/>
  <c r="S351" i="26"/>
  <c r="S376" i="26" s="1"/>
  <c r="S144" i="26"/>
  <c r="T124" i="26"/>
  <c r="T143" i="26" s="1"/>
  <c r="D282" i="26"/>
  <c r="D307" i="26" s="1"/>
  <c r="D169" i="26"/>
  <c r="D202" i="26" s="1"/>
  <c r="D227" i="26" s="1"/>
  <c r="C100" i="26"/>
  <c r="R345" i="26"/>
  <c r="R370" i="26" s="1"/>
  <c r="S118" i="26"/>
  <c r="E217" i="26"/>
  <c r="R169" i="26"/>
  <c r="R202" i="26" s="1"/>
  <c r="R227" i="26" s="1"/>
  <c r="R282" i="26"/>
  <c r="R307" i="26" s="1"/>
  <c r="S100" i="26"/>
  <c r="C286" i="26"/>
  <c r="C311" i="26" s="1"/>
  <c r="C137" i="26"/>
  <c r="C136" i="26"/>
  <c r="D135" i="26"/>
  <c r="D138" i="26" s="1"/>
  <c r="C173" i="26"/>
  <c r="R344" i="26"/>
  <c r="R369" i="26" s="1"/>
  <c r="S117" i="26"/>
  <c r="S284" i="26"/>
  <c r="S309" i="26" s="1"/>
  <c r="T102" i="26"/>
  <c r="D283" i="26"/>
  <c r="D308" i="26" s="1"/>
  <c r="D170" i="26"/>
  <c r="D203" i="26" s="1"/>
  <c r="D228" i="26" s="1"/>
  <c r="C101" i="26"/>
  <c r="R276" i="26"/>
  <c r="R301" i="26" s="1"/>
  <c r="R163" i="26"/>
  <c r="R196" i="26" s="1"/>
  <c r="R221" i="26" s="1"/>
  <c r="S94" i="26"/>
  <c r="D176" i="26"/>
  <c r="D159" i="26" s="1"/>
  <c r="D178" i="26" s="1"/>
  <c r="C107" i="26"/>
  <c r="C176" i="26" s="1"/>
  <c r="C351" i="26"/>
  <c r="C376" i="26" s="1"/>
  <c r="C145" i="26"/>
  <c r="C144" i="26"/>
  <c r="D143" i="26"/>
  <c r="D146" i="26" s="1"/>
  <c r="S348" i="26"/>
  <c r="S373" i="26" s="1"/>
  <c r="T121" i="26"/>
  <c r="R341" i="26"/>
  <c r="R366" i="26" s="1"/>
  <c r="S114" i="26"/>
  <c r="D278" i="26"/>
  <c r="D303" i="26" s="1"/>
  <c r="D165" i="26"/>
  <c r="D198" i="26" s="1"/>
  <c r="D223" i="26" s="1"/>
  <c r="C96" i="26"/>
  <c r="R343" i="26"/>
  <c r="R368" i="26" s="1"/>
  <c r="S116" i="26"/>
  <c r="D277" i="26"/>
  <c r="D302" i="26" s="1"/>
  <c r="D164" i="26"/>
  <c r="D197" i="26" s="1"/>
  <c r="D222" i="26" s="1"/>
  <c r="C95" i="26"/>
  <c r="R176" i="26"/>
  <c r="R159" i="26" s="1"/>
  <c r="R178" i="26" s="1"/>
  <c r="S107" i="26"/>
  <c r="D175" i="26"/>
  <c r="C106" i="26"/>
  <c r="C175" i="26" s="1"/>
  <c r="D344" i="26"/>
  <c r="D369" i="26" s="1"/>
  <c r="C117" i="26"/>
  <c r="C344" i="26" s="1"/>
  <c r="C369" i="26" s="1"/>
  <c r="R138" i="26"/>
  <c r="D279" i="26"/>
  <c r="D304" i="26" s="1"/>
  <c r="D166" i="26"/>
  <c r="D199" i="26" s="1"/>
  <c r="D224" i="26" s="1"/>
  <c r="C97" i="26"/>
  <c r="C120" i="26"/>
  <c r="C347" i="26" s="1"/>
  <c r="C372" i="26" s="1"/>
  <c r="D347" i="26"/>
  <c r="D372" i="26" s="1"/>
  <c r="C281" i="26"/>
  <c r="C306" i="26" s="1"/>
  <c r="R349" i="26"/>
  <c r="R374" i="26" s="1"/>
  <c r="S122" i="26"/>
  <c r="S171" i="26" s="1"/>
  <c r="S204" i="26" s="1"/>
  <c r="S229" i="26" s="1"/>
  <c r="R279" i="26"/>
  <c r="R304" i="26" s="1"/>
  <c r="R166" i="26"/>
  <c r="R199" i="26" s="1"/>
  <c r="R224" i="26" s="1"/>
  <c r="S97" i="26"/>
  <c r="R165" i="26"/>
  <c r="R198" i="26" s="1"/>
  <c r="R223" i="26" s="1"/>
  <c r="R278" i="26"/>
  <c r="R303" i="26" s="1"/>
  <c r="S96" i="26"/>
  <c r="R346" i="26"/>
  <c r="R371" i="26" s="1"/>
  <c r="S119" i="26"/>
  <c r="S168" i="26" s="1"/>
  <c r="S201" i="26" s="1"/>
  <c r="S226" i="26" s="1"/>
  <c r="Q182" i="26"/>
  <c r="Q183" i="26" s="1"/>
  <c r="O120" i="25"/>
  <c r="O121" i="25" s="1"/>
  <c r="E213" i="25"/>
  <c r="E397" i="25" s="1"/>
  <c r="G207" i="25"/>
  <c r="G391" i="25" s="1"/>
  <c r="G211" i="25"/>
  <c r="G395" i="25" s="1"/>
  <c r="G215" i="25"/>
  <c r="G399" i="25" s="1"/>
  <c r="H217" i="25"/>
  <c r="H401" i="25" s="1"/>
  <c r="G210" i="25"/>
  <c r="G394" i="25" s="1"/>
  <c r="F213" i="25"/>
  <c r="F397" i="25" s="1"/>
  <c r="P209" i="25"/>
  <c r="P393" i="25" s="1"/>
  <c r="G216" i="25"/>
  <c r="G400" i="25" s="1"/>
  <c r="G208" i="25"/>
  <c r="G392" i="25" s="1"/>
  <c r="G214" i="25"/>
  <c r="G398" i="25" s="1"/>
  <c r="E212" i="25"/>
  <c r="E396" i="25" s="1"/>
  <c r="F209" i="25"/>
  <c r="F393" i="25" s="1"/>
  <c r="O391" i="25"/>
  <c r="Z207" i="25"/>
  <c r="O390" i="25"/>
  <c r="Z206" i="25"/>
  <c r="O203" i="25"/>
  <c r="F272" i="25"/>
  <c r="F297" i="25" s="1"/>
  <c r="F418" i="25" s="1"/>
  <c r="F159" i="25"/>
  <c r="F122" i="25"/>
  <c r="F120" i="25"/>
  <c r="G119" i="25"/>
  <c r="G121" i="25" s="1"/>
  <c r="E90" i="25"/>
  <c r="F269" i="25"/>
  <c r="F294" i="25" s="1"/>
  <c r="F415" i="25" s="1"/>
  <c r="F156" i="25"/>
  <c r="F189" i="25" s="1"/>
  <c r="E87" i="25"/>
  <c r="F160" i="25"/>
  <c r="E91" i="25"/>
  <c r="F148" i="25"/>
  <c r="F181" i="25" s="1"/>
  <c r="F206" i="25" s="1"/>
  <c r="F261" i="25"/>
  <c r="F286" i="25" s="1"/>
  <c r="F407" i="25" s="1"/>
  <c r="E79" i="25"/>
  <c r="E337" i="25"/>
  <c r="E362" i="25" s="1"/>
  <c r="E435" i="25" s="1"/>
  <c r="E132" i="25"/>
  <c r="E130" i="25"/>
  <c r="F129" i="25"/>
  <c r="F131" i="25" s="1"/>
  <c r="D110" i="25"/>
  <c r="O394" i="25"/>
  <c r="Z210" i="25"/>
  <c r="D108" i="25"/>
  <c r="E335" i="25"/>
  <c r="E360" i="25" s="1"/>
  <c r="E433" i="25" s="1"/>
  <c r="E330" i="25"/>
  <c r="E355" i="25" s="1"/>
  <c r="E428" i="25" s="1"/>
  <c r="D103" i="25"/>
  <c r="E328" i="25"/>
  <c r="E353" i="25" s="1"/>
  <c r="E426" i="25" s="1"/>
  <c r="D101" i="25"/>
  <c r="R332" i="25"/>
  <c r="R357" i="25" s="1"/>
  <c r="S105" i="25"/>
  <c r="F271" i="25"/>
  <c r="F296" i="25" s="1"/>
  <c r="F417" i="25" s="1"/>
  <c r="F158" i="25"/>
  <c r="F191" i="25" s="1"/>
  <c r="E89" i="25"/>
  <c r="Q327" i="25"/>
  <c r="Q352" i="25" s="1"/>
  <c r="Q425" i="25" s="1"/>
  <c r="R100" i="25"/>
  <c r="D268" i="25"/>
  <c r="D293" i="25" s="1"/>
  <c r="D414" i="25" s="1"/>
  <c r="P272" i="25"/>
  <c r="P297" i="25" s="1"/>
  <c r="P418" i="25" s="1"/>
  <c r="P159" i="25"/>
  <c r="O168" i="25" s="1"/>
  <c r="P122" i="25"/>
  <c r="Q90" i="25"/>
  <c r="Q119" i="25" s="1"/>
  <c r="F162" i="25"/>
  <c r="F145" i="25" s="1"/>
  <c r="F164" i="25" s="1"/>
  <c r="E93" i="25"/>
  <c r="P150" i="25"/>
  <c r="P183" i="25" s="1"/>
  <c r="P263" i="25"/>
  <c r="P288" i="25" s="1"/>
  <c r="P409" i="25" s="1"/>
  <c r="Q81" i="25"/>
  <c r="F265" i="25"/>
  <c r="F290" i="25" s="1"/>
  <c r="F411" i="25" s="1"/>
  <c r="F152" i="25"/>
  <c r="F185" i="25" s="1"/>
  <c r="E83" i="25"/>
  <c r="P149" i="25"/>
  <c r="P182" i="25" s="1"/>
  <c r="P262" i="25"/>
  <c r="P287" i="25" s="1"/>
  <c r="P408" i="25" s="1"/>
  <c r="Q80" i="25"/>
  <c r="Q264" i="25"/>
  <c r="Q289" i="25" s="1"/>
  <c r="Q410" i="25" s="1"/>
  <c r="Q151" i="25"/>
  <c r="Q184" i="25" s="1"/>
  <c r="Q209" i="25" s="1"/>
  <c r="Q393" i="25" s="1"/>
  <c r="R82" i="25"/>
  <c r="R103" i="25"/>
  <c r="Q330" i="25"/>
  <c r="Q355" i="25" s="1"/>
  <c r="Q428" i="25" s="1"/>
  <c r="Q333" i="25"/>
  <c r="Q358" i="25" s="1"/>
  <c r="Q431" i="25" s="1"/>
  <c r="R106" i="25"/>
  <c r="D336" i="25"/>
  <c r="D361" i="25" s="1"/>
  <c r="D434" i="25" s="1"/>
  <c r="P269" i="25"/>
  <c r="P294" i="25" s="1"/>
  <c r="P415" i="25" s="1"/>
  <c r="P156" i="25"/>
  <c r="P189" i="25" s="1"/>
  <c r="Q87" i="25"/>
  <c r="E264" i="25"/>
  <c r="E289" i="25" s="1"/>
  <c r="E410" i="25" s="1"/>
  <c r="E151" i="25"/>
  <c r="E184" i="25" s="1"/>
  <c r="D82" i="25"/>
  <c r="N169" i="25"/>
  <c r="E333" i="25"/>
  <c r="E358" i="25" s="1"/>
  <c r="E431" i="25" s="1"/>
  <c r="D106" i="25"/>
  <c r="F270" i="25"/>
  <c r="F295" i="25" s="1"/>
  <c r="F416" i="25" s="1"/>
  <c r="F157" i="25"/>
  <c r="F190" i="25" s="1"/>
  <c r="E88" i="25"/>
  <c r="P270" i="25"/>
  <c r="P295" i="25" s="1"/>
  <c r="P416" i="25" s="1"/>
  <c r="P157" i="25"/>
  <c r="P190" i="25" s="1"/>
  <c r="Q88" i="25"/>
  <c r="E331" i="25"/>
  <c r="E356" i="25" s="1"/>
  <c r="E429" i="25" s="1"/>
  <c r="D104" i="25"/>
  <c r="D329" i="25"/>
  <c r="D354" i="25" s="1"/>
  <c r="D427" i="25" s="1"/>
  <c r="F161" i="25"/>
  <c r="E92" i="25"/>
  <c r="R329" i="25"/>
  <c r="R354" i="25" s="1"/>
  <c r="S102" i="25"/>
  <c r="Q328" i="25"/>
  <c r="Q353" i="25" s="1"/>
  <c r="Q426" i="25" s="1"/>
  <c r="R101" i="25"/>
  <c r="F266" i="25"/>
  <c r="F291" i="25" s="1"/>
  <c r="F412" i="25" s="1"/>
  <c r="F153" i="25"/>
  <c r="F186" i="25" s="1"/>
  <c r="E84" i="25"/>
  <c r="O395" i="25"/>
  <c r="Z211" i="25"/>
  <c r="N401" i="25"/>
  <c r="Y217" i="25"/>
  <c r="R336" i="25"/>
  <c r="R361" i="25" s="1"/>
  <c r="S109" i="25"/>
  <c r="P162" i="25"/>
  <c r="P145" i="25" s="1"/>
  <c r="P164" i="25" s="1"/>
  <c r="Q93" i="25"/>
  <c r="O400" i="25"/>
  <c r="Z216" i="25"/>
  <c r="E334" i="25"/>
  <c r="E359" i="25" s="1"/>
  <c r="E432" i="25" s="1"/>
  <c r="D107" i="25"/>
  <c r="P160" i="25"/>
  <c r="Q91" i="25"/>
  <c r="Q334" i="25"/>
  <c r="Q359" i="25" s="1"/>
  <c r="Q432" i="25" s="1"/>
  <c r="R107" i="25"/>
  <c r="Q337" i="25"/>
  <c r="Q362" i="25" s="1"/>
  <c r="Q435" i="25" s="1"/>
  <c r="Q132" i="25"/>
  <c r="R110" i="25"/>
  <c r="R129" i="25" s="1"/>
  <c r="G390" i="25"/>
  <c r="G203" i="25"/>
  <c r="Q335" i="25"/>
  <c r="Q360" i="25" s="1"/>
  <c r="Q433" i="25" s="1"/>
  <c r="R108" i="25"/>
  <c r="R104" i="25"/>
  <c r="Q331" i="25"/>
  <c r="Q356" i="25" s="1"/>
  <c r="Q429" i="25" s="1"/>
  <c r="O399" i="25"/>
  <c r="Z215" i="25"/>
  <c r="F149" i="25"/>
  <c r="F182" i="25" s="1"/>
  <c r="F262" i="25"/>
  <c r="F287" i="25" s="1"/>
  <c r="F408" i="25" s="1"/>
  <c r="E80" i="25"/>
  <c r="E326" i="25"/>
  <c r="E351" i="25" s="1"/>
  <c r="E424" i="25" s="1"/>
  <c r="D99" i="25"/>
  <c r="O192" i="25"/>
  <c r="O217" i="25" s="1"/>
  <c r="O170" i="25"/>
  <c r="R267" i="25"/>
  <c r="R292" i="25" s="1"/>
  <c r="R154" i="25"/>
  <c r="R187" i="25" s="1"/>
  <c r="R212" i="25" s="1"/>
  <c r="S85" i="25"/>
  <c r="Q326" i="25"/>
  <c r="Q351" i="25" s="1"/>
  <c r="Q424" i="25" s="1"/>
  <c r="R99" i="25"/>
  <c r="P271" i="25"/>
  <c r="P296" i="25" s="1"/>
  <c r="P417" i="25" s="1"/>
  <c r="P158" i="25"/>
  <c r="P191" i="25" s="1"/>
  <c r="Q89" i="25"/>
  <c r="O392" i="25"/>
  <c r="Z208" i="25"/>
  <c r="F263" i="25"/>
  <c r="F288" i="25" s="1"/>
  <c r="F409" i="25" s="1"/>
  <c r="F150" i="25"/>
  <c r="F183" i="25" s="1"/>
  <c r="E81" i="25"/>
  <c r="P161" i="25"/>
  <c r="Q92" i="25"/>
  <c r="D267" i="25"/>
  <c r="D292" i="25" s="1"/>
  <c r="D413" i="25" s="1"/>
  <c r="D154" i="25"/>
  <c r="D187" i="25" s="1"/>
  <c r="E327" i="25"/>
  <c r="E352" i="25" s="1"/>
  <c r="E425" i="25" s="1"/>
  <c r="D100" i="25"/>
  <c r="P148" i="25"/>
  <c r="P181" i="25" s="1"/>
  <c r="P206" i="25" s="1"/>
  <c r="P261" i="25"/>
  <c r="P286" i="25" s="1"/>
  <c r="P407" i="25" s="1"/>
  <c r="Q79" i="25"/>
  <c r="G170" i="25"/>
  <c r="G168" i="25"/>
  <c r="G192" i="25"/>
  <c r="H167" i="25"/>
  <c r="H169" i="25" s="1"/>
  <c r="R268" i="25"/>
  <c r="R293" i="25" s="1"/>
  <c r="S86" i="25"/>
  <c r="O398" i="25"/>
  <c r="Z214" i="25"/>
  <c r="P130" i="25"/>
  <c r="P131" i="25" s="1"/>
  <c r="P153" i="25"/>
  <c r="P186" i="25" s="1"/>
  <c r="P266" i="25"/>
  <c r="P291" i="25" s="1"/>
  <c r="P412" i="25" s="1"/>
  <c r="Q84" i="25"/>
  <c r="D332" i="25"/>
  <c r="D357" i="25" s="1"/>
  <c r="D430" i="25" s="1"/>
  <c r="O167" i="25"/>
  <c r="P265" i="25"/>
  <c r="P290" i="25" s="1"/>
  <c r="P411" i="25" s="1"/>
  <c r="P152" i="25"/>
  <c r="P185" i="25" s="1"/>
  <c r="Q83" i="25"/>
  <c r="AL43" i="22"/>
  <c r="AF93" i="22" s="1"/>
  <c r="L36" i="22"/>
  <c r="M36" i="22" s="1"/>
  <c r="K262" i="22" s="1"/>
  <c r="J48" i="22"/>
  <c r="P42" i="22"/>
  <c r="K106" i="22" s="1"/>
  <c r="L106" i="22" s="1"/>
  <c r="L333" i="22" s="1"/>
  <c r="L358" i="22" s="1"/>
  <c r="L431" i="22" s="1"/>
  <c r="AO165" i="22"/>
  <c r="AQ165" i="22" s="1"/>
  <c r="AO161" i="22"/>
  <c r="AQ161" i="22" s="1"/>
  <c r="AO157" i="22"/>
  <c r="AQ157" i="22" s="1"/>
  <c r="AO164" i="22"/>
  <c r="AQ164" i="22" s="1"/>
  <c r="AO160" i="22"/>
  <c r="AQ160" i="22" s="1"/>
  <c r="AO156" i="22"/>
  <c r="AQ156" i="22" s="1"/>
  <c r="AO163" i="22"/>
  <c r="AQ163" i="22" s="1"/>
  <c r="AO167" i="22"/>
  <c r="AQ167" i="22" s="1"/>
  <c r="AO159" i="22"/>
  <c r="AQ159" i="22" s="1"/>
  <c r="AO155" i="22"/>
  <c r="AQ155" i="22" s="1"/>
  <c r="AO153" i="22"/>
  <c r="AQ153" i="22" s="1"/>
  <c r="AO166" i="22"/>
  <c r="AQ166" i="22" s="1"/>
  <c r="AO162" i="22"/>
  <c r="AQ162" i="22" s="1"/>
  <c r="AO158" i="22"/>
  <c r="AQ158" i="22" s="1"/>
  <c r="AO154" i="22"/>
  <c r="AQ154" i="22" s="1"/>
  <c r="P45" i="22"/>
  <c r="AE47" i="22" s="1"/>
  <c r="J42" i="22"/>
  <c r="M42" i="22"/>
  <c r="K86" i="22" s="1"/>
  <c r="M44" i="22"/>
  <c r="K88" i="22" s="1"/>
  <c r="M46" i="22"/>
  <c r="K90" i="22" s="1"/>
  <c r="M47" i="22"/>
  <c r="K91" i="22" s="1"/>
  <c r="Q316" i="22" s="1"/>
  <c r="M43" i="22"/>
  <c r="AE72" i="22" s="1"/>
  <c r="M50" i="22"/>
  <c r="AE79" i="22" s="1"/>
  <c r="I37" i="22"/>
  <c r="J37" i="22" s="1"/>
  <c r="I36" i="22"/>
  <c r="J36" i="22" s="1"/>
  <c r="O37" i="22"/>
  <c r="P37" i="22" s="1"/>
  <c r="O36" i="22"/>
  <c r="P36" i="22" s="1"/>
  <c r="I39" i="22"/>
  <c r="J39" i="22" s="1"/>
  <c r="I41" i="22"/>
  <c r="J41" i="22" s="1"/>
  <c r="O39" i="22"/>
  <c r="P39" i="22" s="1"/>
  <c r="O41" i="22"/>
  <c r="P41" i="22" s="1"/>
  <c r="L41" i="22"/>
  <c r="M41" i="22" s="1"/>
  <c r="L40" i="22"/>
  <c r="M40" i="22" s="1"/>
  <c r="L39" i="22"/>
  <c r="M39" i="22" s="1"/>
  <c r="L38" i="22"/>
  <c r="M38" i="22" s="1"/>
  <c r="L37" i="22"/>
  <c r="M37" i="22" s="1"/>
  <c r="I38" i="22"/>
  <c r="J38" i="22" s="1"/>
  <c r="I40" i="22"/>
  <c r="J40" i="22" s="1"/>
  <c r="O38" i="22"/>
  <c r="P38" i="22" s="1"/>
  <c r="O40" i="22"/>
  <c r="P40" i="22" s="1"/>
  <c r="J50" i="22"/>
  <c r="J49" i="22"/>
  <c r="P48" i="22"/>
  <c r="P47" i="22"/>
  <c r="P44" i="22"/>
  <c r="J43" i="22"/>
  <c r="J44" i="22"/>
  <c r="P46" i="22"/>
  <c r="J47" i="22"/>
  <c r="P50" i="22"/>
  <c r="M49" i="22"/>
  <c r="M48" i="22"/>
  <c r="M45" i="22"/>
  <c r="P43" i="22"/>
  <c r="J45" i="22"/>
  <c r="J46" i="22"/>
  <c r="P49" i="22"/>
  <c r="T183" i="28" l="1"/>
  <c r="U138" i="28"/>
  <c r="V282" i="28"/>
  <c r="V307" i="28" s="1"/>
  <c r="V169" i="28"/>
  <c r="V202" i="28" s="1"/>
  <c r="V227" i="28" s="1"/>
  <c r="V351" i="28"/>
  <c r="V376" i="28" s="1"/>
  <c r="V144" i="28"/>
  <c r="V277" i="28"/>
  <c r="V302" i="28" s="1"/>
  <c r="V164" i="28"/>
  <c r="V197" i="28" s="1"/>
  <c r="V222" i="28" s="1"/>
  <c r="V143" i="28"/>
  <c r="U206" i="28"/>
  <c r="U231" i="28" s="1"/>
  <c r="U184" i="28"/>
  <c r="V280" i="28"/>
  <c r="V305" i="28" s="1"/>
  <c r="V167" i="28"/>
  <c r="V200" i="28" s="1"/>
  <c r="V225" i="28" s="1"/>
  <c r="V281" i="28"/>
  <c r="V306" i="28" s="1"/>
  <c r="V168" i="28"/>
  <c r="V201" i="28" s="1"/>
  <c r="V226" i="28" s="1"/>
  <c r="V276" i="28"/>
  <c r="V301" i="28" s="1"/>
  <c r="V163" i="28"/>
  <c r="V196" i="28" s="1"/>
  <c r="V221" i="28" s="1"/>
  <c r="V283" i="28"/>
  <c r="V308" i="28" s="1"/>
  <c r="V170" i="28"/>
  <c r="V203" i="28" s="1"/>
  <c r="V228" i="28" s="1"/>
  <c r="U181" i="28"/>
  <c r="V137" i="28"/>
  <c r="V285" i="28"/>
  <c r="V310" i="28" s="1"/>
  <c r="V172" i="28"/>
  <c r="V205" i="28" s="1"/>
  <c r="V230" i="28" s="1"/>
  <c r="V279" i="28"/>
  <c r="V304" i="28" s="1"/>
  <c r="V166" i="28"/>
  <c r="V199" i="28" s="1"/>
  <c r="V224" i="28" s="1"/>
  <c r="V275" i="28"/>
  <c r="V300" i="28" s="1"/>
  <c r="V162" i="28"/>
  <c r="V195" i="28" s="1"/>
  <c r="V220" i="28" s="1"/>
  <c r="V278" i="28"/>
  <c r="V303" i="28" s="1"/>
  <c r="V165" i="28"/>
  <c r="V198" i="28" s="1"/>
  <c r="V223" i="28" s="1"/>
  <c r="V284" i="28"/>
  <c r="V309" i="28" s="1"/>
  <c r="V171" i="28"/>
  <c r="V204" i="28" s="1"/>
  <c r="V229" i="28" s="1"/>
  <c r="U145" i="28"/>
  <c r="V286" i="28"/>
  <c r="V311" i="28" s="1"/>
  <c r="V173" i="28"/>
  <c r="V136" i="28"/>
  <c r="S146" i="26"/>
  <c r="S181" i="26"/>
  <c r="C168" i="26"/>
  <c r="C201" i="26" s="1"/>
  <c r="C226" i="26" s="1"/>
  <c r="T135" i="26"/>
  <c r="C135" i="26"/>
  <c r="C138" i="26" s="1"/>
  <c r="S278" i="26"/>
  <c r="S303" i="26" s="1"/>
  <c r="T96" i="26"/>
  <c r="S165" i="26"/>
  <c r="S198" i="26" s="1"/>
  <c r="S223" i="26" s="1"/>
  <c r="C279" i="26"/>
  <c r="C304" i="26" s="1"/>
  <c r="C166" i="26"/>
  <c r="C199" i="26" s="1"/>
  <c r="C224" i="26" s="1"/>
  <c r="S341" i="26"/>
  <c r="S366" i="26" s="1"/>
  <c r="T114" i="26"/>
  <c r="T284" i="26"/>
  <c r="T309" i="26" s="1"/>
  <c r="U102" i="26"/>
  <c r="S285" i="26"/>
  <c r="S310" i="26" s="1"/>
  <c r="S172" i="26"/>
  <c r="S205" i="26" s="1"/>
  <c r="S230" i="26" s="1"/>
  <c r="T103" i="26"/>
  <c r="C285" i="26"/>
  <c r="C310" i="26" s="1"/>
  <c r="C172" i="26"/>
  <c r="C205" i="26" s="1"/>
  <c r="C230" i="26" s="1"/>
  <c r="C278" i="26"/>
  <c r="C303" i="26" s="1"/>
  <c r="C165" i="26"/>
  <c r="C198" i="26" s="1"/>
  <c r="C223" i="26" s="1"/>
  <c r="D181" i="26"/>
  <c r="D183" i="26" s="1"/>
  <c r="C206" i="26"/>
  <c r="C231" i="26" s="1"/>
  <c r="C184" i="26"/>
  <c r="C182" i="26"/>
  <c r="C282" i="26"/>
  <c r="C307" i="26" s="1"/>
  <c r="C169" i="26"/>
  <c r="C202" i="26" s="1"/>
  <c r="C227" i="26" s="1"/>
  <c r="S277" i="26"/>
  <c r="S302" i="26" s="1"/>
  <c r="S164" i="26"/>
  <c r="S197" i="26" s="1"/>
  <c r="S222" i="26" s="1"/>
  <c r="T95" i="26"/>
  <c r="S342" i="26"/>
  <c r="S367" i="26" s="1"/>
  <c r="T115" i="26"/>
  <c r="S275" i="26"/>
  <c r="S300" i="26" s="1"/>
  <c r="S162" i="26"/>
  <c r="S195" i="26" s="1"/>
  <c r="S220" i="26" s="1"/>
  <c r="T93" i="26"/>
  <c r="S175" i="26"/>
  <c r="T106" i="26"/>
  <c r="T174" i="26"/>
  <c r="U105" i="26"/>
  <c r="C275" i="26"/>
  <c r="C300" i="26" s="1"/>
  <c r="C162" i="26"/>
  <c r="C195" i="26" s="1"/>
  <c r="C220" i="26" s="1"/>
  <c r="S346" i="26"/>
  <c r="S371" i="26" s="1"/>
  <c r="T119" i="26"/>
  <c r="T168" i="26" s="1"/>
  <c r="T201" i="26" s="1"/>
  <c r="T226" i="26" s="1"/>
  <c r="T122" i="26"/>
  <c r="S349" i="26"/>
  <c r="S374" i="26" s="1"/>
  <c r="C277" i="26"/>
  <c r="C302" i="26" s="1"/>
  <c r="C164" i="26"/>
  <c r="C197" i="26" s="1"/>
  <c r="C222" i="26" s="1"/>
  <c r="T348" i="26"/>
  <c r="T373" i="26" s="1"/>
  <c r="U121" i="26"/>
  <c r="C143" i="26"/>
  <c r="C146" i="26" s="1"/>
  <c r="S276" i="26"/>
  <c r="S301" i="26" s="1"/>
  <c r="S163" i="26"/>
  <c r="S196" i="26" s="1"/>
  <c r="S221" i="26" s="1"/>
  <c r="T94" i="26"/>
  <c r="S282" i="26"/>
  <c r="S307" i="26" s="1"/>
  <c r="S169" i="26"/>
  <c r="S202" i="26" s="1"/>
  <c r="S227" i="26" s="1"/>
  <c r="T100" i="26"/>
  <c r="S347" i="26"/>
  <c r="S372" i="26" s="1"/>
  <c r="T120" i="26"/>
  <c r="S283" i="26"/>
  <c r="S308" i="26" s="1"/>
  <c r="S170" i="26"/>
  <c r="S203" i="26" s="1"/>
  <c r="S228" i="26" s="1"/>
  <c r="T101" i="26"/>
  <c r="S280" i="26"/>
  <c r="S305" i="26" s="1"/>
  <c r="S167" i="26"/>
  <c r="S200" i="26" s="1"/>
  <c r="S225" i="26" s="1"/>
  <c r="T98" i="26"/>
  <c r="S138" i="26"/>
  <c r="D217" i="26"/>
  <c r="S350" i="26"/>
  <c r="S375" i="26" s="1"/>
  <c r="T123" i="26"/>
  <c r="T107" i="26"/>
  <c r="S176" i="26"/>
  <c r="S159" i="26" s="1"/>
  <c r="S178" i="26" s="1"/>
  <c r="T351" i="26"/>
  <c r="T376" i="26" s="1"/>
  <c r="T144" i="26"/>
  <c r="T146" i="26" s="1"/>
  <c r="U124" i="26"/>
  <c r="U143" i="26" s="1"/>
  <c r="C280" i="26"/>
  <c r="C305" i="26" s="1"/>
  <c r="C167" i="26"/>
  <c r="C200" i="26" s="1"/>
  <c r="C225" i="26" s="1"/>
  <c r="T340" i="26"/>
  <c r="T365" i="26" s="1"/>
  <c r="U113" i="26"/>
  <c r="S206" i="26"/>
  <c r="S231" i="26" s="1"/>
  <c r="S184" i="26"/>
  <c r="C283" i="26"/>
  <c r="C308" i="26" s="1"/>
  <c r="C170" i="26"/>
  <c r="C203" i="26" s="1"/>
  <c r="C228" i="26" s="1"/>
  <c r="S279" i="26"/>
  <c r="S304" i="26" s="1"/>
  <c r="T97" i="26"/>
  <c r="S166" i="26"/>
  <c r="S199" i="26" s="1"/>
  <c r="S224" i="26" s="1"/>
  <c r="S343" i="26"/>
  <c r="S368" i="26" s="1"/>
  <c r="T116" i="26"/>
  <c r="S344" i="26"/>
  <c r="S369" i="26" s="1"/>
  <c r="T117" i="26"/>
  <c r="S345" i="26"/>
  <c r="S370" i="26" s="1"/>
  <c r="T118" i="26"/>
  <c r="S145" i="26"/>
  <c r="T281" i="26"/>
  <c r="T306" i="26" s="1"/>
  <c r="U99" i="26"/>
  <c r="C171" i="26"/>
  <c r="C204" i="26" s="1"/>
  <c r="C229" i="26" s="1"/>
  <c r="C276" i="26"/>
  <c r="C301" i="26" s="1"/>
  <c r="C163" i="26"/>
  <c r="C196" i="26" s="1"/>
  <c r="C221" i="26" s="1"/>
  <c r="T286" i="26"/>
  <c r="T311" i="26" s="1"/>
  <c r="T173" i="26"/>
  <c r="T181" i="26" s="1"/>
  <c r="T136" i="26"/>
  <c r="U104" i="26"/>
  <c r="T137" i="26" s="1"/>
  <c r="P210" i="25"/>
  <c r="P394" i="25" s="1"/>
  <c r="F208" i="25"/>
  <c r="F392" i="25" s="1"/>
  <c r="P167" i="25"/>
  <c r="F207" i="25"/>
  <c r="F391" i="25" s="1"/>
  <c r="F214" i="25"/>
  <c r="F398" i="25" s="1"/>
  <c r="E209" i="25"/>
  <c r="E393" i="25" s="1"/>
  <c r="P216" i="25"/>
  <c r="P400" i="25" s="1"/>
  <c r="F211" i="25"/>
  <c r="F395" i="25" s="1"/>
  <c r="F215" i="25"/>
  <c r="F399" i="25" s="1"/>
  <c r="F210" i="25"/>
  <c r="F394" i="25" s="1"/>
  <c r="P208" i="25"/>
  <c r="P392" i="25" s="1"/>
  <c r="F216" i="25"/>
  <c r="F400" i="25" s="1"/>
  <c r="P211" i="25"/>
  <c r="P395" i="25" s="1"/>
  <c r="P207" i="25"/>
  <c r="P391" i="25" s="1"/>
  <c r="G217" i="25"/>
  <c r="G401" i="25" s="1"/>
  <c r="D212" i="25"/>
  <c r="D396" i="25" s="1"/>
  <c r="P215" i="25"/>
  <c r="P399" i="25" s="1"/>
  <c r="P214" i="25"/>
  <c r="P398" i="25" s="1"/>
  <c r="O169" i="25"/>
  <c r="D326" i="25"/>
  <c r="D351" i="25" s="1"/>
  <c r="D424" i="25" s="1"/>
  <c r="R331" i="25"/>
  <c r="R356" i="25" s="1"/>
  <c r="S104" i="25"/>
  <c r="Q160" i="25"/>
  <c r="R91" i="25"/>
  <c r="D151" i="25"/>
  <c r="D184" i="25" s="1"/>
  <c r="D264" i="25"/>
  <c r="D289" i="25" s="1"/>
  <c r="D410" i="25" s="1"/>
  <c r="R333" i="25"/>
  <c r="R358" i="25" s="1"/>
  <c r="S106" i="25"/>
  <c r="D335" i="25"/>
  <c r="D360" i="25" s="1"/>
  <c r="D433" i="25" s="1"/>
  <c r="E261" i="25"/>
  <c r="E286" i="25" s="1"/>
  <c r="E407" i="25" s="1"/>
  <c r="E148" i="25"/>
  <c r="E181" i="25" s="1"/>
  <c r="E206" i="25" s="1"/>
  <c r="D79" i="25"/>
  <c r="E272" i="25"/>
  <c r="E297" i="25" s="1"/>
  <c r="E418" i="25" s="1"/>
  <c r="E159" i="25"/>
  <c r="E122" i="25"/>
  <c r="E120" i="25"/>
  <c r="F119" i="25"/>
  <c r="F121" i="25" s="1"/>
  <c r="D90" i="25"/>
  <c r="S268" i="25"/>
  <c r="S293" i="25" s="1"/>
  <c r="S155" i="25"/>
  <c r="S188" i="25" s="1"/>
  <c r="S213" i="25" s="1"/>
  <c r="T86" i="25"/>
  <c r="R92" i="25"/>
  <c r="Q161" i="25"/>
  <c r="S267" i="25"/>
  <c r="S292" i="25" s="1"/>
  <c r="S154" i="25"/>
  <c r="S187" i="25" s="1"/>
  <c r="S212" i="25" s="1"/>
  <c r="T85" i="25"/>
  <c r="E161" i="25"/>
  <c r="D92" i="25"/>
  <c r="D333" i="25"/>
  <c r="D358" i="25" s="1"/>
  <c r="D431" i="25" s="1"/>
  <c r="Q263" i="25"/>
  <c r="Q288" i="25" s="1"/>
  <c r="Q409" i="25" s="1"/>
  <c r="R81" i="25"/>
  <c r="Q150" i="25"/>
  <c r="Q183" i="25" s="1"/>
  <c r="Q208" i="25" s="1"/>
  <c r="Q392" i="25" s="1"/>
  <c r="T105" i="25"/>
  <c r="S332" i="25"/>
  <c r="S357" i="25" s="1"/>
  <c r="E269" i="25"/>
  <c r="E294" i="25" s="1"/>
  <c r="E415" i="25" s="1"/>
  <c r="E156" i="25"/>
  <c r="E189" i="25" s="1"/>
  <c r="D87" i="25"/>
  <c r="R155" i="25"/>
  <c r="R188" i="25" s="1"/>
  <c r="R213" i="25" s="1"/>
  <c r="P390" i="25"/>
  <c r="P203" i="25"/>
  <c r="E262" i="25"/>
  <c r="E287" i="25" s="1"/>
  <c r="E408" i="25" s="1"/>
  <c r="E149" i="25"/>
  <c r="E182" i="25" s="1"/>
  <c r="D80" i="25"/>
  <c r="R334" i="25"/>
  <c r="R359" i="25" s="1"/>
  <c r="S107" i="25"/>
  <c r="D334" i="25"/>
  <c r="D359" i="25" s="1"/>
  <c r="D432" i="25" s="1"/>
  <c r="R93" i="25"/>
  <c r="Q162" i="25"/>
  <c r="Q145" i="25" s="1"/>
  <c r="Q164" i="25" s="1"/>
  <c r="E266" i="25"/>
  <c r="E291" i="25" s="1"/>
  <c r="E412" i="25" s="1"/>
  <c r="E153" i="25"/>
  <c r="E186" i="25" s="1"/>
  <c r="D84" i="25"/>
  <c r="E270" i="25"/>
  <c r="E295" i="25" s="1"/>
  <c r="E416" i="25" s="1"/>
  <c r="E157" i="25"/>
  <c r="E190" i="25" s="1"/>
  <c r="D88" i="25"/>
  <c r="E265" i="25"/>
  <c r="E290" i="25" s="1"/>
  <c r="E411" i="25" s="1"/>
  <c r="E152" i="25"/>
  <c r="E185" i="25" s="1"/>
  <c r="D83" i="25"/>
  <c r="Q272" i="25"/>
  <c r="Q297" i="25" s="1"/>
  <c r="Q418" i="25" s="1"/>
  <c r="Q122" i="25"/>
  <c r="Q159" i="25"/>
  <c r="Q167" i="25" s="1"/>
  <c r="R90" i="25"/>
  <c r="P192" i="25"/>
  <c r="P170" i="25"/>
  <c r="E271" i="25"/>
  <c r="E296" i="25" s="1"/>
  <c r="E417" i="25" s="1"/>
  <c r="E158" i="25"/>
  <c r="E191" i="25" s="1"/>
  <c r="D89" i="25"/>
  <c r="F390" i="25"/>
  <c r="F203" i="25"/>
  <c r="Q261" i="25"/>
  <c r="Q286" i="25" s="1"/>
  <c r="Q407" i="25" s="1"/>
  <c r="Q148" i="25"/>
  <c r="Q181" i="25" s="1"/>
  <c r="Q206" i="25" s="1"/>
  <c r="Q390" i="25" s="1"/>
  <c r="R79" i="25"/>
  <c r="Q271" i="25"/>
  <c r="Q296" i="25" s="1"/>
  <c r="Q417" i="25" s="1"/>
  <c r="R89" i="25"/>
  <c r="Q158" i="25"/>
  <c r="Q191" i="25" s="1"/>
  <c r="Q216" i="25" s="1"/>
  <c r="Q400" i="25" s="1"/>
  <c r="S336" i="25"/>
  <c r="S361" i="25" s="1"/>
  <c r="T109" i="25"/>
  <c r="R264" i="25"/>
  <c r="R289" i="25" s="1"/>
  <c r="S82" i="25"/>
  <c r="R151" i="25"/>
  <c r="R184" i="25" s="1"/>
  <c r="R209" i="25" s="1"/>
  <c r="E162" i="25"/>
  <c r="E145" i="25" s="1"/>
  <c r="E164" i="25" s="1"/>
  <c r="D93" i="25"/>
  <c r="F192" i="25"/>
  <c r="G167" i="25"/>
  <c r="G169" i="25" s="1"/>
  <c r="F168" i="25"/>
  <c r="F170" i="25"/>
  <c r="Q265" i="25"/>
  <c r="Q290" i="25" s="1"/>
  <c r="Q411" i="25" s="1"/>
  <c r="Q152" i="25"/>
  <c r="Q185" i="25" s="1"/>
  <c r="Q210" i="25" s="1"/>
  <c r="Q394" i="25" s="1"/>
  <c r="R83" i="25"/>
  <c r="R335" i="25"/>
  <c r="R360" i="25" s="1"/>
  <c r="S108" i="25"/>
  <c r="R337" i="25"/>
  <c r="R362" i="25" s="1"/>
  <c r="R132" i="25"/>
  <c r="S110" i="25"/>
  <c r="S129" i="25" s="1"/>
  <c r="R328" i="25"/>
  <c r="R353" i="25" s="1"/>
  <c r="S101" i="25"/>
  <c r="D331" i="25"/>
  <c r="D356" i="25" s="1"/>
  <c r="D429" i="25" s="1"/>
  <c r="D155" i="25"/>
  <c r="D188" i="25" s="1"/>
  <c r="D330" i="25"/>
  <c r="D355" i="25" s="1"/>
  <c r="D428" i="25" s="1"/>
  <c r="Q266" i="25"/>
  <c r="Q291" i="25" s="1"/>
  <c r="Q412" i="25" s="1"/>
  <c r="R84" i="25"/>
  <c r="Q153" i="25"/>
  <c r="Q186" i="25" s="1"/>
  <c r="Q211" i="25" s="1"/>
  <c r="Q395" i="25" s="1"/>
  <c r="D327" i="25"/>
  <c r="D352" i="25" s="1"/>
  <c r="D425" i="25" s="1"/>
  <c r="E263" i="25"/>
  <c r="E288" i="25" s="1"/>
  <c r="E409" i="25" s="1"/>
  <c r="E150" i="25"/>
  <c r="E183" i="25" s="1"/>
  <c r="D81" i="25"/>
  <c r="R326" i="25"/>
  <c r="R351" i="25" s="1"/>
  <c r="S99" i="25"/>
  <c r="O401" i="25"/>
  <c r="Z217" i="25"/>
  <c r="Q130" i="25"/>
  <c r="Q131" i="25" s="1"/>
  <c r="S329" i="25"/>
  <c r="S354" i="25" s="1"/>
  <c r="T102" i="25"/>
  <c r="Q270" i="25"/>
  <c r="Q295" i="25" s="1"/>
  <c r="Q416" i="25" s="1"/>
  <c r="R88" i="25"/>
  <c r="Q157" i="25"/>
  <c r="Q190" i="25" s="1"/>
  <c r="Q215" i="25" s="1"/>
  <c r="Q399" i="25" s="1"/>
  <c r="Q269" i="25"/>
  <c r="Q294" i="25" s="1"/>
  <c r="Q415" i="25" s="1"/>
  <c r="Q156" i="25"/>
  <c r="Q189" i="25" s="1"/>
  <c r="Q214" i="25" s="1"/>
  <c r="Q398" i="25" s="1"/>
  <c r="R87" i="25"/>
  <c r="R330" i="25"/>
  <c r="R355" i="25" s="1"/>
  <c r="S103" i="25"/>
  <c r="Q262" i="25"/>
  <c r="Q287" i="25" s="1"/>
  <c r="Q408" i="25" s="1"/>
  <c r="R80" i="25"/>
  <c r="Q149" i="25"/>
  <c r="Q182" i="25" s="1"/>
  <c r="Q207" i="25" s="1"/>
  <c r="Q391" i="25" s="1"/>
  <c r="P120" i="25"/>
  <c r="P121" i="25" s="1"/>
  <c r="R327" i="25"/>
  <c r="R352" i="25" s="1"/>
  <c r="S100" i="25"/>
  <c r="D328" i="25"/>
  <c r="D353" i="25" s="1"/>
  <c r="D426" i="25" s="1"/>
  <c r="D337" i="25"/>
  <c r="D362" i="25" s="1"/>
  <c r="D435" i="25" s="1"/>
  <c r="E129" i="25"/>
  <c r="E131" i="25" s="1"/>
  <c r="D132" i="25"/>
  <c r="D130" i="25"/>
  <c r="E160" i="25"/>
  <c r="D91" i="25"/>
  <c r="AE88" i="22"/>
  <c r="AG88" i="22" s="1"/>
  <c r="AE110" i="22" s="1"/>
  <c r="AE65" i="22"/>
  <c r="Z106" i="22"/>
  <c r="AA106" i="22" s="1"/>
  <c r="M106" i="22"/>
  <c r="N106" i="22" s="1"/>
  <c r="Q376" i="22"/>
  <c r="AF74" i="22"/>
  <c r="K333" i="22"/>
  <c r="K358" i="22" s="1"/>
  <c r="K109" i="22"/>
  <c r="Q379" i="22" s="1"/>
  <c r="J106" i="22"/>
  <c r="I106" i="22" s="1"/>
  <c r="AF71" i="22"/>
  <c r="AE44" i="22"/>
  <c r="AH44" i="22" s="1"/>
  <c r="AG44" i="22" s="1"/>
  <c r="AE94" i="22"/>
  <c r="AG94" i="22" s="1"/>
  <c r="AE116" i="22" s="1"/>
  <c r="AE76" i="22"/>
  <c r="AE98" i="22"/>
  <c r="AG98" i="22" s="1"/>
  <c r="AE120" i="22" s="1"/>
  <c r="K94" i="22"/>
  <c r="J94" i="22" s="1"/>
  <c r="AE71" i="22"/>
  <c r="AE96" i="22"/>
  <c r="AG96" i="22" s="1"/>
  <c r="AE118" i="22" s="1"/>
  <c r="AE102" i="22"/>
  <c r="AG102" i="22" s="1"/>
  <c r="AE131" i="22" s="1"/>
  <c r="R50" i="22"/>
  <c r="T50" i="22" s="1"/>
  <c r="AI131" i="22" s="1"/>
  <c r="R42" i="22"/>
  <c r="T42" i="22" s="1"/>
  <c r="AI116" i="22" s="1"/>
  <c r="AE73" i="22"/>
  <c r="AE75" i="22"/>
  <c r="AE99" i="22"/>
  <c r="AG99" i="22" s="1"/>
  <c r="AE128" i="22" s="1"/>
  <c r="J91" i="22"/>
  <c r="K122" i="22" s="1"/>
  <c r="Z91" i="22"/>
  <c r="K123" i="22"/>
  <c r="K273" i="22"/>
  <c r="K298" i="22" s="1"/>
  <c r="AE95" i="22"/>
  <c r="AG95" i="22" s="1"/>
  <c r="AE117" i="22" s="1"/>
  <c r="R47" i="22"/>
  <c r="T47" i="22" s="1"/>
  <c r="AI128" i="22" s="1"/>
  <c r="L91" i="22"/>
  <c r="M91" i="22" s="1"/>
  <c r="L124" i="22" s="1"/>
  <c r="K87" i="22"/>
  <c r="J87" i="22" s="1"/>
  <c r="J273" i="22"/>
  <c r="J298" i="22" s="1"/>
  <c r="J419" i="22" s="1"/>
  <c r="K102" i="22"/>
  <c r="AF67" i="22"/>
  <c r="AE40" i="22"/>
  <c r="Q311" i="22"/>
  <c r="K268" i="22"/>
  <c r="K293" i="22" s="1"/>
  <c r="L86" i="22"/>
  <c r="Z86" i="22"/>
  <c r="K155" i="22"/>
  <c r="J86" i="22"/>
  <c r="AE51" i="22"/>
  <c r="K113" i="22"/>
  <c r="AF78" i="22"/>
  <c r="AE45" i="22"/>
  <c r="AF72" i="22"/>
  <c r="K107" i="22"/>
  <c r="R43" i="22"/>
  <c r="T43" i="22" s="1"/>
  <c r="AI117" i="22" s="1"/>
  <c r="AA91" i="22"/>
  <c r="AH72" i="22"/>
  <c r="K110" i="22"/>
  <c r="K159" i="22" s="1"/>
  <c r="AE48" i="22"/>
  <c r="AF75" i="22"/>
  <c r="K112" i="22"/>
  <c r="AF77" i="22"/>
  <c r="AE50" i="22"/>
  <c r="AE90" i="22"/>
  <c r="AG90" i="22" s="1"/>
  <c r="AE112" i="22" s="1"/>
  <c r="K82" i="22"/>
  <c r="AE67" i="22"/>
  <c r="R38" i="22"/>
  <c r="T38" i="22" s="1"/>
  <c r="AI112" i="22" s="1"/>
  <c r="AF70" i="22"/>
  <c r="K105" i="22"/>
  <c r="AE43" i="22"/>
  <c r="AF65" i="22"/>
  <c r="K100" i="22"/>
  <c r="K149" i="22" s="1"/>
  <c r="T36" i="22"/>
  <c r="AI110" i="22" s="1"/>
  <c r="AE38" i="22"/>
  <c r="K89" i="22"/>
  <c r="AE97" i="22"/>
  <c r="AG97" i="22" s="1"/>
  <c r="AE119" i="22" s="1"/>
  <c r="AE74" i="22"/>
  <c r="R45" i="22"/>
  <c r="T45" i="22" s="1"/>
  <c r="AI119" i="22" s="1"/>
  <c r="Q305" i="22"/>
  <c r="K287" i="22"/>
  <c r="Z80" i="22"/>
  <c r="J80" i="22"/>
  <c r="L80" i="22"/>
  <c r="K104" i="22"/>
  <c r="AF69" i="22"/>
  <c r="AE42" i="22"/>
  <c r="AE91" i="22"/>
  <c r="AG91" i="22" s="1"/>
  <c r="AE113" i="22" s="1"/>
  <c r="AE68" i="22"/>
  <c r="K83" i="22"/>
  <c r="R39" i="22"/>
  <c r="T39" i="22" s="1"/>
  <c r="AI113" i="22" s="1"/>
  <c r="Q315" i="22"/>
  <c r="K272" i="22"/>
  <c r="K297" i="22" s="1"/>
  <c r="J90" i="22"/>
  <c r="Z90" i="22"/>
  <c r="L90" i="22"/>
  <c r="K103" i="22"/>
  <c r="AF68" i="22"/>
  <c r="AE41" i="22"/>
  <c r="K101" i="22"/>
  <c r="AF66" i="22"/>
  <c r="AE39" i="22"/>
  <c r="K92" i="22"/>
  <c r="AE77" i="22"/>
  <c r="R48" i="22"/>
  <c r="T48" i="22" s="1"/>
  <c r="AI129" i="22" s="1"/>
  <c r="AE100" i="22"/>
  <c r="AG100" i="22" s="1"/>
  <c r="AE129" i="22" s="1"/>
  <c r="Q313" i="22"/>
  <c r="K270" i="22"/>
  <c r="K295" i="22" s="1"/>
  <c r="L88" i="22"/>
  <c r="Z88" i="22"/>
  <c r="J88" i="22"/>
  <c r="K114" i="22"/>
  <c r="AE52" i="22"/>
  <c r="AF79" i="22"/>
  <c r="AH79" i="22" s="1"/>
  <c r="K108" i="22"/>
  <c r="AF73" i="22"/>
  <c r="AE46" i="22"/>
  <c r="AH47" i="22"/>
  <c r="AG47" i="22" s="1"/>
  <c r="AM47" i="22"/>
  <c r="AE92" i="22"/>
  <c r="AG92" i="22" s="1"/>
  <c r="AE114" i="22" s="1"/>
  <c r="K84" i="22"/>
  <c r="AE69" i="22"/>
  <c r="R40" i="22"/>
  <c r="T40" i="22" s="1"/>
  <c r="AI114" i="22" s="1"/>
  <c r="R44" i="22"/>
  <c r="T44" i="22" s="1"/>
  <c r="AI118" i="22" s="1"/>
  <c r="AE101" i="22"/>
  <c r="AG101" i="22" s="1"/>
  <c r="AE130" i="22" s="1"/>
  <c r="K93" i="22"/>
  <c r="AE78" i="22"/>
  <c r="R49" i="22"/>
  <c r="T49" i="22" s="1"/>
  <c r="AI130" i="22" s="1"/>
  <c r="K111" i="22"/>
  <c r="AE49" i="22"/>
  <c r="AF76" i="22"/>
  <c r="AE89" i="22"/>
  <c r="AG89" i="22" s="1"/>
  <c r="AE111" i="22" s="1"/>
  <c r="AE66" i="22"/>
  <c r="K81" i="22"/>
  <c r="R37" i="22"/>
  <c r="T37" i="22" s="1"/>
  <c r="AI111" i="22" s="1"/>
  <c r="AE93" i="22"/>
  <c r="AG93" i="22" s="1"/>
  <c r="AE115" i="22" s="1"/>
  <c r="R41" i="22"/>
  <c r="T41" i="22" s="1"/>
  <c r="AI115" i="22" s="1"/>
  <c r="K85" i="22"/>
  <c r="AE70" i="22"/>
  <c r="R46" i="22"/>
  <c r="T46" i="22" s="1"/>
  <c r="AI120" i="22" s="1"/>
  <c r="V138" i="28" l="1"/>
  <c r="V206" i="28"/>
  <c r="V231" i="28" s="1"/>
  <c r="V184" i="28"/>
  <c r="V181" i="28"/>
  <c r="U182" i="28"/>
  <c r="V146" i="28"/>
  <c r="V145" i="28"/>
  <c r="U135" i="26"/>
  <c r="T138" i="26"/>
  <c r="T285" i="26"/>
  <c r="T310" i="26" s="1"/>
  <c r="T172" i="26"/>
  <c r="T205" i="26" s="1"/>
  <c r="T230" i="26" s="1"/>
  <c r="U103" i="26"/>
  <c r="U284" i="26"/>
  <c r="U309" i="26" s="1"/>
  <c r="V102" i="26"/>
  <c r="T278" i="26"/>
  <c r="T303" i="26" s="1"/>
  <c r="T165" i="26"/>
  <c r="T198" i="26" s="1"/>
  <c r="T223" i="26" s="1"/>
  <c r="U96" i="26"/>
  <c r="T345" i="26"/>
  <c r="T370" i="26" s="1"/>
  <c r="U118" i="26"/>
  <c r="U116" i="26"/>
  <c r="T343" i="26"/>
  <c r="T368" i="26" s="1"/>
  <c r="U340" i="26"/>
  <c r="U365" i="26" s="1"/>
  <c r="V113" i="26"/>
  <c r="V340" i="26" s="1"/>
  <c r="V365" i="26" s="1"/>
  <c r="U351" i="26"/>
  <c r="U376" i="26" s="1"/>
  <c r="V124" i="26"/>
  <c r="U145" i="26" s="1"/>
  <c r="U144" i="26"/>
  <c r="U146" i="26" s="1"/>
  <c r="T280" i="26"/>
  <c r="T305" i="26" s="1"/>
  <c r="T167" i="26"/>
  <c r="T200" i="26" s="1"/>
  <c r="T225" i="26" s="1"/>
  <c r="U98" i="26"/>
  <c r="T282" i="26"/>
  <c r="T307" i="26" s="1"/>
  <c r="T169" i="26"/>
  <c r="T202" i="26" s="1"/>
  <c r="T227" i="26" s="1"/>
  <c r="U100" i="26"/>
  <c r="T349" i="26"/>
  <c r="T374" i="26" s="1"/>
  <c r="U122" i="26"/>
  <c r="T342" i="26"/>
  <c r="T367" i="26" s="1"/>
  <c r="U115" i="26"/>
  <c r="T171" i="26"/>
  <c r="T204" i="26" s="1"/>
  <c r="T229" i="26" s="1"/>
  <c r="T344" i="26"/>
  <c r="T369" i="26" s="1"/>
  <c r="U117" i="26"/>
  <c r="T176" i="26"/>
  <c r="T159" i="26" s="1"/>
  <c r="T178" i="26" s="1"/>
  <c r="U107" i="26"/>
  <c r="T347" i="26"/>
  <c r="T372" i="26" s="1"/>
  <c r="U120" i="26"/>
  <c r="T277" i="26"/>
  <c r="T302" i="26" s="1"/>
  <c r="T164" i="26"/>
  <c r="T197" i="26" s="1"/>
  <c r="T222" i="26" s="1"/>
  <c r="U95" i="26"/>
  <c r="T341" i="26"/>
  <c r="T366" i="26" s="1"/>
  <c r="U114" i="26"/>
  <c r="U286" i="26"/>
  <c r="U311" i="26" s="1"/>
  <c r="U173" i="26"/>
  <c r="U181" i="26" s="1"/>
  <c r="U136" i="26"/>
  <c r="V104" i="26"/>
  <c r="T206" i="26"/>
  <c r="T231" i="26" s="1"/>
  <c r="T184" i="26"/>
  <c r="T279" i="26"/>
  <c r="T304" i="26" s="1"/>
  <c r="T166" i="26"/>
  <c r="T199" i="26" s="1"/>
  <c r="T224" i="26" s="1"/>
  <c r="U97" i="26"/>
  <c r="S182" i="26"/>
  <c r="S183" i="26" s="1"/>
  <c r="T350" i="26"/>
  <c r="T375" i="26" s="1"/>
  <c r="U123" i="26"/>
  <c r="T283" i="26"/>
  <c r="T308" i="26" s="1"/>
  <c r="T170" i="26"/>
  <c r="T203" i="26" s="1"/>
  <c r="T228" i="26" s="1"/>
  <c r="U101" i="26"/>
  <c r="T276" i="26"/>
  <c r="T301" i="26" s="1"/>
  <c r="T163" i="26"/>
  <c r="T196" i="26" s="1"/>
  <c r="T221" i="26" s="1"/>
  <c r="U94" i="26"/>
  <c r="U348" i="26"/>
  <c r="U373" i="26" s="1"/>
  <c r="V121" i="26"/>
  <c r="V348" i="26" s="1"/>
  <c r="V373" i="26" s="1"/>
  <c r="T175" i="26"/>
  <c r="U106" i="26"/>
  <c r="C181" i="26"/>
  <c r="C183" i="26" s="1"/>
  <c r="V99" i="26"/>
  <c r="U281" i="26"/>
  <c r="U306" i="26" s="1"/>
  <c r="T145" i="26"/>
  <c r="T346" i="26"/>
  <c r="T371" i="26" s="1"/>
  <c r="U119" i="26"/>
  <c r="U168" i="26" s="1"/>
  <c r="U201" i="26" s="1"/>
  <c r="U226" i="26" s="1"/>
  <c r="U174" i="26"/>
  <c r="V105" i="26"/>
  <c r="V174" i="26" s="1"/>
  <c r="T275" i="26"/>
  <c r="T300" i="26" s="1"/>
  <c r="T162" i="26"/>
  <c r="T195" i="26" s="1"/>
  <c r="T220" i="26" s="1"/>
  <c r="U93" i="26"/>
  <c r="E216" i="25"/>
  <c r="E400" i="25" s="1"/>
  <c r="P217" i="25"/>
  <c r="P401" i="25" s="1"/>
  <c r="E211" i="25"/>
  <c r="E395" i="25" s="1"/>
  <c r="D209" i="25"/>
  <c r="D393" i="25" s="1"/>
  <c r="E214" i="25"/>
  <c r="E398" i="25" s="1"/>
  <c r="E208" i="25"/>
  <c r="E392" i="25" s="1"/>
  <c r="F217" i="25"/>
  <c r="F401" i="25" s="1"/>
  <c r="E215" i="25"/>
  <c r="E399" i="25" s="1"/>
  <c r="E207" i="25"/>
  <c r="E391" i="25" s="1"/>
  <c r="D213" i="25"/>
  <c r="D397" i="25" s="1"/>
  <c r="E210" i="25"/>
  <c r="E394" i="25" s="1"/>
  <c r="R149" i="25"/>
  <c r="R182" i="25" s="1"/>
  <c r="R207" i="25" s="1"/>
  <c r="R262" i="25"/>
  <c r="R287" i="25" s="1"/>
  <c r="S80" i="25"/>
  <c r="R261" i="25"/>
  <c r="R286" i="25" s="1"/>
  <c r="R148" i="25"/>
  <c r="R181" i="25" s="1"/>
  <c r="R206" i="25" s="1"/>
  <c r="S79" i="25"/>
  <c r="R272" i="25"/>
  <c r="R297" i="25" s="1"/>
  <c r="R122" i="25"/>
  <c r="S90" i="25"/>
  <c r="S119" i="25" s="1"/>
  <c r="R159" i="25"/>
  <c r="Q168" i="25" s="1"/>
  <c r="Q169" i="25" s="1"/>
  <c r="T267" i="25"/>
  <c r="T292" i="25" s="1"/>
  <c r="T154" i="25"/>
  <c r="T187" i="25" s="1"/>
  <c r="T212" i="25" s="1"/>
  <c r="U85" i="25"/>
  <c r="R161" i="25"/>
  <c r="S92" i="25"/>
  <c r="D272" i="25"/>
  <c r="D297" i="25" s="1"/>
  <c r="D418" i="25" s="1"/>
  <c r="D159" i="25"/>
  <c r="E119" i="25"/>
  <c r="E121" i="25" s="1"/>
  <c r="D122" i="25"/>
  <c r="D120" i="25"/>
  <c r="E168" i="25"/>
  <c r="E170" i="25"/>
  <c r="F167" i="25"/>
  <c r="F169" i="25" s="1"/>
  <c r="E192" i="25"/>
  <c r="S337" i="25"/>
  <c r="S362" i="25" s="1"/>
  <c r="S132" i="25"/>
  <c r="T110" i="25"/>
  <c r="S130" i="25" s="1"/>
  <c r="S131" i="25" s="1"/>
  <c r="S335" i="25"/>
  <c r="S360" i="25" s="1"/>
  <c r="T108" i="25"/>
  <c r="R265" i="25"/>
  <c r="R290" i="25" s="1"/>
  <c r="R152" i="25"/>
  <c r="R185" i="25" s="1"/>
  <c r="R210" i="25" s="1"/>
  <c r="S83" i="25"/>
  <c r="D149" i="25"/>
  <c r="D182" i="25" s="1"/>
  <c r="D262" i="25"/>
  <c r="D287" i="25" s="1"/>
  <c r="D408" i="25" s="1"/>
  <c r="T268" i="25"/>
  <c r="T293" i="25" s="1"/>
  <c r="U86" i="25"/>
  <c r="S330" i="25"/>
  <c r="S355" i="25" s="1"/>
  <c r="T103" i="25"/>
  <c r="T329" i="25"/>
  <c r="T354" i="25" s="1"/>
  <c r="U102" i="25"/>
  <c r="S328" i="25"/>
  <c r="S353" i="25" s="1"/>
  <c r="T101" i="25"/>
  <c r="R130" i="25"/>
  <c r="R131" i="25" s="1"/>
  <c r="D162" i="25"/>
  <c r="D145" i="25" s="1"/>
  <c r="D164" i="25" s="1"/>
  <c r="R271" i="25"/>
  <c r="R296" i="25" s="1"/>
  <c r="R158" i="25"/>
  <c r="R191" i="25" s="1"/>
  <c r="R216" i="25" s="1"/>
  <c r="S89" i="25"/>
  <c r="Q192" i="25"/>
  <c r="Q217" i="25" s="1"/>
  <c r="Q401" i="25" s="1"/>
  <c r="R167" i="25"/>
  <c r="Q170" i="25"/>
  <c r="D152" i="25"/>
  <c r="D185" i="25" s="1"/>
  <c r="D265" i="25"/>
  <c r="D290" i="25" s="1"/>
  <c r="D411" i="25" s="1"/>
  <c r="R263" i="25"/>
  <c r="R288" i="25" s="1"/>
  <c r="R150" i="25"/>
  <c r="R183" i="25" s="1"/>
  <c r="R208" i="25" s="1"/>
  <c r="S81" i="25"/>
  <c r="D161" i="25"/>
  <c r="D148" i="25"/>
  <c r="D181" i="25" s="1"/>
  <c r="D206" i="25" s="1"/>
  <c r="D261" i="25"/>
  <c r="D286" i="25" s="1"/>
  <c r="D407" i="25" s="1"/>
  <c r="S331" i="25"/>
  <c r="S356" i="25" s="1"/>
  <c r="T104" i="25"/>
  <c r="S327" i="25"/>
  <c r="S352" i="25" s="1"/>
  <c r="T100" i="25"/>
  <c r="R269" i="25"/>
  <c r="R294" i="25" s="1"/>
  <c r="R156" i="25"/>
  <c r="R189" i="25" s="1"/>
  <c r="R214" i="25" s="1"/>
  <c r="S87" i="25"/>
  <c r="R157" i="25"/>
  <c r="R190" i="25" s="1"/>
  <c r="R215" i="25" s="1"/>
  <c r="R270" i="25"/>
  <c r="R295" i="25" s="1"/>
  <c r="S88" i="25"/>
  <c r="D153" i="25"/>
  <c r="D186" i="25" s="1"/>
  <c r="D266" i="25"/>
  <c r="D291" i="25" s="1"/>
  <c r="D412" i="25" s="1"/>
  <c r="S93" i="25"/>
  <c r="R162" i="25"/>
  <c r="R145" i="25" s="1"/>
  <c r="R164" i="25" s="1"/>
  <c r="R160" i="25"/>
  <c r="S91" i="25"/>
  <c r="C132" i="25"/>
  <c r="C130" i="25"/>
  <c r="D129" i="25"/>
  <c r="D131" i="25" s="1"/>
  <c r="D263" i="25"/>
  <c r="D288" i="25" s="1"/>
  <c r="D409" i="25" s="1"/>
  <c r="D150" i="25"/>
  <c r="D183" i="25" s="1"/>
  <c r="S264" i="25"/>
  <c r="S289" i="25" s="1"/>
  <c r="S151" i="25"/>
  <c r="S184" i="25" s="1"/>
  <c r="S209" i="25" s="1"/>
  <c r="T82" i="25"/>
  <c r="D271" i="25"/>
  <c r="D296" i="25" s="1"/>
  <c r="D417" i="25" s="1"/>
  <c r="D158" i="25"/>
  <c r="D191" i="25" s="1"/>
  <c r="R119" i="25"/>
  <c r="D270" i="25"/>
  <c r="D295" i="25" s="1"/>
  <c r="D416" i="25" s="1"/>
  <c r="D157" i="25"/>
  <c r="D190" i="25" s="1"/>
  <c r="D160" i="25"/>
  <c r="S326" i="25"/>
  <c r="S351" i="25" s="1"/>
  <c r="T99" i="25"/>
  <c r="R266" i="25"/>
  <c r="R291" i="25" s="1"/>
  <c r="R153" i="25"/>
  <c r="R186" i="25" s="1"/>
  <c r="R211" i="25" s="1"/>
  <c r="S84" i="25"/>
  <c r="T336" i="25"/>
  <c r="T361" i="25" s="1"/>
  <c r="U109" i="25"/>
  <c r="P168" i="25"/>
  <c r="P169" i="25" s="1"/>
  <c r="Q120" i="25"/>
  <c r="Q121" i="25" s="1"/>
  <c r="S334" i="25"/>
  <c r="S359" i="25" s="1"/>
  <c r="T107" i="25"/>
  <c r="D156" i="25"/>
  <c r="D189" i="25" s="1"/>
  <c r="D269" i="25"/>
  <c r="D294" i="25" s="1"/>
  <c r="D415" i="25" s="1"/>
  <c r="U105" i="25"/>
  <c r="T332" i="25"/>
  <c r="T357" i="25" s="1"/>
  <c r="E390" i="25"/>
  <c r="E203" i="25"/>
  <c r="S333" i="25"/>
  <c r="S358" i="25" s="1"/>
  <c r="T106" i="25"/>
  <c r="T155" i="25" s="1"/>
  <c r="T188" i="25" s="1"/>
  <c r="T213" i="25" s="1"/>
  <c r="M333" i="22"/>
  <c r="M358" i="22" s="1"/>
  <c r="M431" i="22" s="1"/>
  <c r="K336" i="22"/>
  <c r="K361" i="22" s="1"/>
  <c r="G379" i="22" s="1"/>
  <c r="AH74" i="22"/>
  <c r="AH65" i="22"/>
  <c r="G305" i="22"/>
  <c r="K408" i="22"/>
  <c r="G376" i="22"/>
  <c r="K431" i="22"/>
  <c r="AM44" i="22"/>
  <c r="AO44" i="22" s="1"/>
  <c r="G311" i="22"/>
  <c r="K414" i="22"/>
  <c r="AH71" i="22"/>
  <c r="G315" i="22"/>
  <c r="K418" i="22"/>
  <c r="G316" i="22"/>
  <c r="K419" i="22"/>
  <c r="G313" i="22"/>
  <c r="K416" i="22"/>
  <c r="AH77" i="22"/>
  <c r="J333" i="22"/>
  <c r="J358" i="22" s="1"/>
  <c r="J431" i="22" s="1"/>
  <c r="L109" i="22"/>
  <c r="M109" i="22" s="1"/>
  <c r="Z109" i="22"/>
  <c r="AA109" i="22" s="1"/>
  <c r="J109" i="22"/>
  <c r="J336" i="22" s="1"/>
  <c r="J361" i="22" s="1"/>
  <c r="J434" i="22" s="1"/>
  <c r="AH66" i="22"/>
  <c r="AH67" i="22"/>
  <c r="AH70" i="22"/>
  <c r="AH76" i="22"/>
  <c r="AH73" i="22"/>
  <c r="L87" i="22"/>
  <c r="L269" i="22" s="1"/>
  <c r="L294" i="22" s="1"/>
  <c r="L415" i="22" s="1"/>
  <c r="L94" i="22"/>
  <c r="K269" i="22"/>
  <c r="K294" i="22" s="1"/>
  <c r="Q312" i="22"/>
  <c r="Z87" i="22"/>
  <c r="AA87" i="22" s="1"/>
  <c r="J124" i="22"/>
  <c r="I91" i="22"/>
  <c r="J122" i="22" s="1"/>
  <c r="J123" i="22"/>
  <c r="AH75" i="22"/>
  <c r="L123" i="22"/>
  <c r="L122" i="22"/>
  <c r="K124" i="22"/>
  <c r="K125" i="22" s="1"/>
  <c r="L273" i="22"/>
  <c r="L298" i="22" s="1"/>
  <c r="L419" i="22" s="1"/>
  <c r="Q306" i="22"/>
  <c r="K263" i="22"/>
  <c r="K288" i="22" s="1"/>
  <c r="K150" i="22"/>
  <c r="J81" i="22"/>
  <c r="Z81" i="22"/>
  <c r="L81" i="22"/>
  <c r="J269" i="22"/>
  <c r="J294" i="22" s="1"/>
  <c r="J415" i="22" s="1"/>
  <c r="I87" i="22"/>
  <c r="J262" i="22"/>
  <c r="J287" i="22" s="1"/>
  <c r="J408" i="22" s="1"/>
  <c r="I80" i="22"/>
  <c r="Q231" i="22"/>
  <c r="K188" i="22"/>
  <c r="K213" i="22" s="1"/>
  <c r="Z155" i="22"/>
  <c r="I273" i="22"/>
  <c r="I298" i="22" s="1"/>
  <c r="I419" i="22" s="1"/>
  <c r="M123" i="22"/>
  <c r="M273" i="22"/>
  <c r="M298" i="22" s="1"/>
  <c r="M419" i="22" s="1"/>
  <c r="N91" i="22"/>
  <c r="AH49" i="22"/>
  <c r="AG49" i="22" s="1"/>
  <c r="AM49" i="22"/>
  <c r="AF55" i="22"/>
  <c r="J114" i="22"/>
  <c r="I114" i="22" s="1"/>
  <c r="H114" i="22" s="1"/>
  <c r="G114" i="22" s="1"/>
  <c r="F114" i="22" s="1"/>
  <c r="E114" i="22" s="1"/>
  <c r="D114" i="22" s="1"/>
  <c r="C114" i="22" s="1"/>
  <c r="L114" i="22"/>
  <c r="M114" i="22" s="1"/>
  <c r="N114" i="22" s="1"/>
  <c r="O114" i="22" s="1"/>
  <c r="P114" i="22" s="1"/>
  <c r="Q114" i="22" s="1"/>
  <c r="R114" i="22" s="1"/>
  <c r="S114" i="22" s="1"/>
  <c r="T114" i="22" s="1"/>
  <c r="U114" i="22" s="1"/>
  <c r="V114" i="22" s="1"/>
  <c r="L270" i="22"/>
  <c r="L295" i="22" s="1"/>
  <c r="L416" i="22" s="1"/>
  <c r="M88" i="22"/>
  <c r="Q235" i="22"/>
  <c r="K192" i="22"/>
  <c r="K217" i="22" s="1"/>
  <c r="Z159" i="22"/>
  <c r="Q314" i="22"/>
  <c r="K271" i="22"/>
  <c r="K296" i="22" s="1"/>
  <c r="K158" i="22"/>
  <c r="Z89" i="22"/>
  <c r="J89" i="22"/>
  <c r="L89" i="22"/>
  <c r="Q377" i="22"/>
  <c r="K334" i="22"/>
  <c r="K359" i="22" s="1"/>
  <c r="Z107" i="22"/>
  <c r="AA107" i="22" s="1"/>
  <c r="L107" i="22"/>
  <c r="J107" i="22"/>
  <c r="J156" i="22" s="1"/>
  <c r="J189" i="22" s="1"/>
  <c r="J214" i="22" s="1"/>
  <c r="J398" i="22" s="1"/>
  <c r="AA86" i="22"/>
  <c r="X155" i="22"/>
  <c r="Y155" i="22" s="1"/>
  <c r="M122" i="22"/>
  <c r="Q381" i="22"/>
  <c r="K338" i="22"/>
  <c r="K363" i="22" s="1"/>
  <c r="L111" i="22"/>
  <c r="L130" i="22" s="1"/>
  <c r="K131" i="22"/>
  <c r="J111" i="22"/>
  <c r="Z111" i="22"/>
  <c r="K160" i="22"/>
  <c r="AH78" i="22"/>
  <c r="K156" i="22"/>
  <c r="AH69" i="22"/>
  <c r="AO47" i="22"/>
  <c r="AF119" i="22"/>
  <c r="AH119" i="22" s="1"/>
  <c r="AJ119" i="22" s="1"/>
  <c r="K335" i="22"/>
  <c r="K360" i="22" s="1"/>
  <c r="Q378" i="22"/>
  <c r="Z108" i="22"/>
  <c r="AA108" i="22" s="1"/>
  <c r="L108" i="22"/>
  <c r="L157" i="22" s="1"/>
  <c r="L190" i="22" s="1"/>
  <c r="L215" i="22" s="1"/>
  <c r="L399" i="22" s="1"/>
  <c r="J108" i="22"/>
  <c r="J157" i="22" s="1"/>
  <c r="J190" i="22" s="1"/>
  <c r="J215" i="22" s="1"/>
  <c r="J399" i="22" s="1"/>
  <c r="K157" i="22"/>
  <c r="Q371" i="22"/>
  <c r="Z101" i="22"/>
  <c r="AA101" i="22" s="1"/>
  <c r="K328" i="22"/>
  <c r="K353" i="22" s="1"/>
  <c r="L101" i="22"/>
  <c r="J101" i="22"/>
  <c r="L272" i="22"/>
  <c r="L297" i="22" s="1"/>
  <c r="L418" i="22" s="1"/>
  <c r="M90" i="22"/>
  <c r="AH68" i="22"/>
  <c r="K331" i="22"/>
  <c r="K356" i="22" s="1"/>
  <c r="Z104" i="22"/>
  <c r="AA104" i="22" s="1"/>
  <c r="Q374" i="22"/>
  <c r="J104" i="22"/>
  <c r="L104" i="22"/>
  <c r="I333" i="22"/>
  <c r="I358" i="22" s="1"/>
  <c r="I431" i="22" s="1"/>
  <c r="H106" i="22"/>
  <c r="Q370" i="22"/>
  <c r="K327" i="22"/>
  <c r="K352" i="22" s="1"/>
  <c r="L100" i="22"/>
  <c r="L149" i="22" s="1"/>
  <c r="L182" i="22" s="1"/>
  <c r="L207" i="22" s="1"/>
  <c r="L391" i="22" s="1"/>
  <c r="Z100" i="22"/>
  <c r="AA100" i="22" s="1"/>
  <c r="J100" i="22"/>
  <c r="J149" i="22" s="1"/>
  <c r="J182" i="22" s="1"/>
  <c r="J207" i="22" s="1"/>
  <c r="J391" i="22" s="1"/>
  <c r="Q307" i="22"/>
  <c r="K264" i="22"/>
  <c r="K289" i="22" s="1"/>
  <c r="L82" i="22"/>
  <c r="Z82" i="22"/>
  <c r="K151" i="22"/>
  <c r="J82" i="22"/>
  <c r="I94" i="22"/>
  <c r="AM48" i="22"/>
  <c r="AH48" i="22"/>
  <c r="AG48" i="22" s="1"/>
  <c r="AM51" i="22"/>
  <c r="AH51" i="22"/>
  <c r="AG51" i="22" s="1"/>
  <c r="L155" i="22"/>
  <c r="L188" i="22" s="1"/>
  <c r="L213" i="22" s="1"/>
  <c r="L397" i="22" s="1"/>
  <c r="L268" i="22"/>
  <c r="L293" i="22" s="1"/>
  <c r="L414" i="22" s="1"/>
  <c r="M86" i="22"/>
  <c r="Q310" i="22"/>
  <c r="K267" i="22"/>
  <c r="K292" i="22" s="1"/>
  <c r="K154" i="22"/>
  <c r="J85" i="22"/>
  <c r="Z85" i="22"/>
  <c r="L85" i="22"/>
  <c r="N333" i="22"/>
  <c r="N358" i="22" s="1"/>
  <c r="N431" i="22" s="1"/>
  <c r="O106" i="22"/>
  <c r="AH46" i="22"/>
  <c r="AG46" i="22" s="1"/>
  <c r="AM46" i="22"/>
  <c r="AM52" i="22"/>
  <c r="AH52" i="22"/>
  <c r="AG52" i="22" s="1"/>
  <c r="AA88" i="22"/>
  <c r="AH39" i="22"/>
  <c r="AG39" i="22" s="1"/>
  <c r="AM39" i="22"/>
  <c r="J272" i="22"/>
  <c r="J297" i="22" s="1"/>
  <c r="J418" i="22" s="1"/>
  <c r="I90" i="22"/>
  <c r="AH42" i="22"/>
  <c r="AG42" i="22" s="1"/>
  <c r="AM42" i="22"/>
  <c r="AH38" i="22"/>
  <c r="AG38" i="22" s="1"/>
  <c r="AM38" i="22"/>
  <c r="AM43" i="22"/>
  <c r="AH43" i="22"/>
  <c r="AG43" i="22" s="1"/>
  <c r="Q373" i="22"/>
  <c r="K330" i="22"/>
  <c r="K355" i="22" s="1"/>
  <c r="J103" i="22"/>
  <c r="Z103" i="22"/>
  <c r="AA103" i="22" s="1"/>
  <c r="L103" i="22"/>
  <c r="Q308" i="22"/>
  <c r="K152" i="22"/>
  <c r="K265" i="22"/>
  <c r="K290" i="22" s="1"/>
  <c r="J83" i="22"/>
  <c r="Z83" i="22"/>
  <c r="L83" i="22"/>
  <c r="K182" i="22"/>
  <c r="K207" i="22" s="1"/>
  <c r="Q225" i="22"/>
  <c r="Z149" i="22"/>
  <c r="Q375" i="22"/>
  <c r="K332" i="22"/>
  <c r="K357" i="22" s="1"/>
  <c r="J105" i="22"/>
  <c r="Z105" i="22"/>
  <c r="AA105" i="22" s="1"/>
  <c r="L105" i="22"/>
  <c r="AH50" i="22"/>
  <c r="AG50" i="22" s="1"/>
  <c r="AM50" i="22"/>
  <c r="L113" i="22"/>
  <c r="M113" i="22" s="1"/>
  <c r="N113" i="22" s="1"/>
  <c r="O113" i="22" s="1"/>
  <c r="P113" i="22" s="1"/>
  <c r="Q113" i="22" s="1"/>
  <c r="R113" i="22" s="1"/>
  <c r="S113" i="22" s="1"/>
  <c r="T113" i="22" s="1"/>
  <c r="U113" i="22" s="1"/>
  <c r="V113" i="22" s="1"/>
  <c r="J113" i="22"/>
  <c r="I113" i="22" s="1"/>
  <c r="H113" i="22" s="1"/>
  <c r="G113" i="22" s="1"/>
  <c r="F113" i="22" s="1"/>
  <c r="E113" i="22" s="1"/>
  <c r="D113" i="22" s="1"/>
  <c r="C113" i="22" s="1"/>
  <c r="AH40" i="22"/>
  <c r="AG40" i="22" s="1"/>
  <c r="AM40" i="22"/>
  <c r="K162" i="22"/>
  <c r="L93" i="22"/>
  <c r="J93" i="22"/>
  <c r="Q309" i="22"/>
  <c r="K266" i="22"/>
  <c r="K291" i="22" s="1"/>
  <c r="K153" i="22"/>
  <c r="L84" i="22"/>
  <c r="Z84" i="22"/>
  <c r="J84" i="22"/>
  <c r="J270" i="22"/>
  <c r="J295" i="22" s="1"/>
  <c r="J416" i="22" s="1"/>
  <c r="I88" i="22"/>
  <c r="L92" i="22"/>
  <c r="K161" i="22"/>
  <c r="J92" i="22"/>
  <c r="AH41" i="22"/>
  <c r="AG41" i="22" s="1"/>
  <c r="AM41" i="22"/>
  <c r="AA90" i="22"/>
  <c r="L262" i="22"/>
  <c r="L287" i="22" s="1"/>
  <c r="L408" i="22" s="1"/>
  <c r="M80" i="22"/>
  <c r="K163" i="22"/>
  <c r="J112" i="22"/>
  <c r="I112" i="22" s="1"/>
  <c r="H112" i="22" s="1"/>
  <c r="G112" i="22" s="1"/>
  <c r="F112" i="22" s="1"/>
  <c r="E112" i="22" s="1"/>
  <c r="D112" i="22" s="1"/>
  <c r="C112" i="22" s="1"/>
  <c r="L112" i="22"/>
  <c r="M112" i="22" s="1"/>
  <c r="N112" i="22" s="1"/>
  <c r="O112" i="22" s="1"/>
  <c r="P112" i="22" s="1"/>
  <c r="Q112" i="22" s="1"/>
  <c r="R112" i="22" s="1"/>
  <c r="S112" i="22" s="1"/>
  <c r="T112" i="22" s="1"/>
  <c r="U112" i="22" s="1"/>
  <c r="V112" i="22" s="1"/>
  <c r="Q380" i="22"/>
  <c r="K337" i="22"/>
  <c r="K362" i="22" s="1"/>
  <c r="Z110" i="22"/>
  <c r="AA110" i="22" s="1"/>
  <c r="L110" i="22"/>
  <c r="L159" i="22" s="1"/>
  <c r="L192" i="22" s="1"/>
  <c r="L217" i="22" s="1"/>
  <c r="L401" i="22" s="1"/>
  <c r="J110" i="22"/>
  <c r="J159" i="22" s="1"/>
  <c r="J192" i="22" s="1"/>
  <c r="J217" i="22" s="1"/>
  <c r="J401" i="22" s="1"/>
  <c r="AM45" i="22"/>
  <c r="AH45" i="22"/>
  <c r="AG45" i="22" s="1"/>
  <c r="J268" i="22"/>
  <c r="J293" i="22" s="1"/>
  <c r="J414" i="22" s="1"/>
  <c r="I86" i="22"/>
  <c r="J155" i="22"/>
  <c r="J188" i="22" s="1"/>
  <c r="J213" i="22" s="1"/>
  <c r="J397" i="22" s="1"/>
  <c r="K329" i="22"/>
  <c r="K354" i="22" s="1"/>
  <c r="J102" i="22"/>
  <c r="Q372" i="22"/>
  <c r="Z102" i="22"/>
  <c r="AA102" i="22" s="1"/>
  <c r="L102" i="22"/>
  <c r="V182" i="28" l="1"/>
  <c r="V183" i="28" s="1"/>
  <c r="U183" i="28"/>
  <c r="V143" i="26"/>
  <c r="V145" i="26" s="1"/>
  <c r="U170" i="26"/>
  <c r="U203" i="26" s="1"/>
  <c r="U228" i="26" s="1"/>
  <c r="V101" i="26"/>
  <c r="U283" i="26"/>
  <c r="U308" i="26" s="1"/>
  <c r="U349" i="26"/>
  <c r="U374" i="26" s="1"/>
  <c r="V122" i="26"/>
  <c r="V349" i="26" s="1"/>
  <c r="V374" i="26" s="1"/>
  <c r="U343" i="26"/>
  <c r="U368" i="26" s="1"/>
  <c r="V116" i="26"/>
  <c r="V343" i="26" s="1"/>
  <c r="V368" i="26" s="1"/>
  <c r="U175" i="26"/>
  <c r="V106" i="26"/>
  <c r="V175" i="26" s="1"/>
  <c r="U276" i="26"/>
  <c r="U301" i="26" s="1"/>
  <c r="V94" i="26"/>
  <c r="U163" i="26"/>
  <c r="U196" i="26" s="1"/>
  <c r="U221" i="26" s="1"/>
  <c r="V173" i="26"/>
  <c r="U182" i="26" s="1"/>
  <c r="U183" i="26" s="1"/>
  <c r="V136" i="26"/>
  <c r="V286" i="26"/>
  <c r="V311" i="26" s="1"/>
  <c r="V135" i="26"/>
  <c r="V95" i="26"/>
  <c r="U277" i="26"/>
  <c r="U302" i="26" s="1"/>
  <c r="U164" i="26"/>
  <c r="U197" i="26" s="1"/>
  <c r="U222" i="26" s="1"/>
  <c r="U280" i="26"/>
  <c r="U305" i="26" s="1"/>
  <c r="V98" i="26"/>
  <c r="U167" i="26"/>
  <c r="U200" i="26" s="1"/>
  <c r="U225" i="26" s="1"/>
  <c r="U345" i="26"/>
  <c r="U370" i="26" s="1"/>
  <c r="V118" i="26"/>
  <c r="V345" i="26" s="1"/>
  <c r="V370" i="26" s="1"/>
  <c r="U172" i="26"/>
  <c r="U205" i="26" s="1"/>
  <c r="U230" i="26" s="1"/>
  <c r="U285" i="26"/>
  <c r="U310" i="26" s="1"/>
  <c r="V103" i="26"/>
  <c r="U346" i="26"/>
  <c r="U371" i="26" s="1"/>
  <c r="V119" i="26"/>
  <c r="V346" i="26" s="1"/>
  <c r="V371" i="26" s="1"/>
  <c r="U166" i="26"/>
  <c r="U199" i="26" s="1"/>
  <c r="U224" i="26" s="1"/>
  <c r="V97" i="26"/>
  <c r="U279" i="26"/>
  <c r="U304" i="26" s="1"/>
  <c r="U176" i="26"/>
  <c r="U159" i="26" s="1"/>
  <c r="U178" i="26" s="1"/>
  <c r="V107" i="26"/>
  <c r="V176" i="26" s="1"/>
  <c r="U344" i="26"/>
  <c r="U369" i="26" s="1"/>
  <c r="V117" i="26"/>
  <c r="V344" i="26" s="1"/>
  <c r="V369" i="26" s="1"/>
  <c r="U342" i="26"/>
  <c r="U367" i="26" s="1"/>
  <c r="V115" i="26"/>
  <c r="V342" i="26" s="1"/>
  <c r="V367" i="26" s="1"/>
  <c r="U282" i="26"/>
  <c r="U307" i="26" s="1"/>
  <c r="U169" i="26"/>
  <c r="U202" i="26" s="1"/>
  <c r="U227" i="26" s="1"/>
  <c r="V100" i="26"/>
  <c r="V284" i="26"/>
  <c r="V309" i="26" s="1"/>
  <c r="U206" i="26"/>
  <c r="U231" i="26" s="1"/>
  <c r="U184" i="26"/>
  <c r="U347" i="26"/>
  <c r="U372" i="26" s="1"/>
  <c r="V120" i="26"/>
  <c r="V347" i="26" s="1"/>
  <c r="V372" i="26" s="1"/>
  <c r="U162" i="26"/>
  <c r="U195" i="26" s="1"/>
  <c r="U220" i="26" s="1"/>
  <c r="U275" i="26"/>
  <c r="U300" i="26" s="1"/>
  <c r="V93" i="26"/>
  <c r="T182" i="26"/>
  <c r="T183" i="26" s="1"/>
  <c r="V281" i="26"/>
  <c r="V306" i="26" s="1"/>
  <c r="U350" i="26"/>
  <c r="U375" i="26" s="1"/>
  <c r="V123" i="26"/>
  <c r="V350" i="26" s="1"/>
  <c r="V375" i="26" s="1"/>
  <c r="U137" i="26"/>
  <c r="U341" i="26"/>
  <c r="U366" i="26" s="1"/>
  <c r="V114" i="26"/>
  <c r="V341" i="26" s="1"/>
  <c r="V366" i="26" s="1"/>
  <c r="V351" i="26"/>
  <c r="V376" i="26" s="1"/>
  <c r="V144" i="26"/>
  <c r="U278" i="26"/>
  <c r="U303" i="26" s="1"/>
  <c r="U165" i="26"/>
  <c r="U198" i="26" s="1"/>
  <c r="U223" i="26" s="1"/>
  <c r="V96" i="26"/>
  <c r="U171" i="26"/>
  <c r="U204" i="26" s="1"/>
  <c r="U229" i="26" s="1"/>
  <c r="L336" i="22"/>
  <c r="L361" i="22" s="1"/>
  <c r="L434" i="22" s="1"/>
  <c r="AF116" i="22"/>
  <c r="AH116" i="22" s="1"/>
  <c r="AJ116" i="22" s="1"/>
  <c r="D214" i="25"/>
  <c r="D398" i="25" s="1"/>
  <c r="D215" i="25"/>
  <c r="D399" i="25" s="1"/>
  <c r="D208" i="25"/>
  <c r="D392" i="25" s="1"/>
  <c r="D211" i="25"/>
  <c r="D395" i="25" s="1"/>
  <c r="D210" i="25"/>
  <c r="D394" i="25" s="1"/>
  <c r="E217" i="25"/>
  <c r="E401" i="25" s="1"/>
  <c r="D216" i="25"/>
  <c r="D400" i="25" s="1"/>
  <c r="D207" i="25"/>
  <c r="D391" i="25" s="1"/>
  <c r="T331" i="25"/>
  <c r="T356" i="25" s="1"/>
  <c r="U104" i="25"/>
  <c r="C122" i="25"/>
  <c r="C120" i="25"/>
  <c r="D119" i="25"/>
  <c r="D121" i="25" s="1"/>
  <c r="S266" i="25"/>
  <c r="S291" i="25" s="1"/>
  <c r="S153" i="25"/>
  <c r="S186" i="25" s="1"/>
  <c r="S211" i="25" s="1"/>
  <c r="T84" i="25"/>
  <c r="U329" i="25"/>
  <c r="U354" i="25" s="1"/>
  <c r="V102" i="25"/>
  <c r="V329" i="25" s="1"/>
  <c r="V354" i="25" s="1"/>
  <c r="S265" i="25"/>
  <c r="S290" i="25" s="1"/>
  <c r="S152" i="25"/>
  <c r="S185" i="25" s="1"/>
  <c r="S210" i="25" s="1"/>
  <c r="T83" i="25"/>
  <c r="R120" i="25"/>
  <c r="R121" i="25" s="1"/>
  <c r="S262" i="25"/>
  <c r="S287" i="25" s="1"/>
  <c r="S149" i="25"/>
  <c r="S182" i="25" s="1"/>
  <c r="S207" i="25" s="1"/>
  <c r="T80" i="25"/>
  <c r="U106" i="25"/>
  <c r="U155" i="25" s="1"/>
  <c r="U188" i="25" s="1"/>
  <c r="U213" i="25" s="1"/>
  <c r="T333" i="25"/>
  <c r="T358" i="25" s="1"/>
  <c r="C129" i="25"/>
  <c r="C131" i="25" s="1"/>
  <c r="T327" i="25"/>
  <c r="T352" i="25" s="1"/>
  <c r="U100" i="25"/>
  <c r="U110" i="25"/>
  <c r="U129" i="25" s="1"/>
  <c r="T132" i="25"/>
  <c r="T337" i="25"/>
  <c r="T362" i="25" s="1"/>
  <c r="T326" i="25"/>
  <c r="T351" i="25" s="1"/>
  <c r="U99" i="25"/>
  <c r="S162" i="25"/>
  <c r="S145" i="25" s="1"/>
  <c r="S164" i="25" s="1"/>
  <c r="T93" i="25"/>
  <c r="S157" i="25"/>
  <c r="S190" i="25" s="1"/>
  <c r="S215" i="25" s="1"/>
  <c r="S270" i="25"/>
  <c r="S295" i="25" s="1"/>
  <c r="T88" i="25"/>
  <c r="D390" i="25"/>
  <c r="D203" i="25"/>
  <c r="T335" i="25"/>
  <c r="T360" i="25" s="1"/>
  <c r="U108" i="25"/>
  <c r="S272" i="25"/>
  <c r="S297" i="25" s="1"/>
  <c r="S122" i="25"/>
  <c r="S159" i="25"/>
  <c r="T90" i="25"/>
  <c r="S120" i="25" s="1"/>
  <c r="S121" i="25" s="1"/>
  <c r="T91" i="25"/>
  <c r="S160" i="25"/>
  <c r="S271" i="25"/>
  <c r="S296" i="25" s="1"/>
  <c r="S158" i="25"/>
  <c r="S191" i="25" s="1"/>
  <c r="S216" i="25" s="1"/>
  <c r="T89" i="25"/>
  <c r="S161" i="25"/>
  <c r="T92" i="25"/>
  <c r="S261" i="25"/>
  <c r="S286" i="25" s="1"/>
  <c r="S148" i="25"/>
  <c r="S181" i="25" s="1"/>
  <c r="S206" i="25" s="1"/>
  <c r="T79" i="25"/>
  <c r="U332" i="25"/>
  <c r="U357" i="25" s="1"/>
  <c r="V105" i="25"/>
  <c r="V332" i="25" s="1"/>
  <c r="V357" i="25" s="1"/>
  <c r="T334" i="25"/>
  <c r="T359" i="25" s="1"/>
  <c r="U107" i="25"/>
  <c r="U336" i="25"/>
  <c r="U361" i="25" s="1"/>
  <c r="V109" i="25"/>
  <c r="V336" i="25" s="1"/>
  <c r="V361" i="25" s="1"/>
  <c r="T264" i="25"/>
  <c r="T289" i="25" s="1"/>
  <c r="T151" i="25"/>
  <c r="T184" i="25" s="1"/>
  <c r="T209" i="25" s="1"/>
  <c r="U82" i="25"/>
  <c r="S269" i="25"/>
  <c r="S294" i="25" s="1"/>
  <c r="S156" i="25"/>
  <c r="S189" i="25" s="1"/>
  <c r="S214" i="25" s="1"/>
  <c r="T87" i="25"/>
  <c r="S150" i="25"/>
  <c r="S183" i="25" s="1"/>
  <c r="S208" i="25" s="1"/>
  <c r="S263" i="25"/>
  <c r="S288" i="25" s="1"/>
  <c r="T81" i="25"/>
  <c r="T328" i="25"/>
  <c r="T353" i="25" s="1"/>
  <c r="U101" i="25"/>
  <c r="T330" i="25"/>
  <c r="T355" i="25" s="1"/>
  <c r="U103" i="25"/>
  <c r="U268" i="25"/>
  <c r="U293" i="25" s="1"/>
  <c r="V86" i="25"/>
  <c r="T129" i="25"/>
  <c r="D192" i="25"/>
  <c r="D170" i="25"/>
  <c r="E167" i="25"/>
  <c r="E169" i="25" s="1"/>
  <c r="D168" i="25"/>
  <c r="U267" i="25"/>
  <c r="U292" i="25" s="1"/>
  <c r="U154" i="25"/>
  <c r="U187" i="25" s="1"/>
  <c r="U212" i="25" s="1"/>
  <c r="V85" i="25"/>
  <c r="R192" i="25"/>
  <c r="R217" i="25" s="1"/>
  <c r="R170" i="25"/>
  <c r="X156" i="22"/>
  <c r="Y156" i="22" s="1"/>
  <c r="J316" i="22"/>
  <c r="O316" i="22" s="1"/>
  <c r="T316" i="22"/>
  <c r="J376" i="22"/>
  <c r="O376" i="22" s="1"/>
  <c r="T376" i="22"/>
  <c r="J311" i="22"/>
  <c r="O311" i="22" s="1"/>
  <c r="T311" i="22"/>
  <c r="J313" i="22"/>
  <c r="O313" i="22" s="1"/>
  <c r="T313" i="22"/>
  <c r="J315" i="22"/>
  <c r="O315" i="22" s="1"/>
  <c r="T315" i="22"/>
  <c r="J305" i="22"/>
  <c r="O305" i="22" s="1"/>
  <c r="T305" i="22"/>
  <c r="J379" i="22"/>
  <c r="O379" i="22" s="1"/>
  <c r="T379" i="22"/>
  <c r="K434" i="22"/>
  <c r="X157" i="22"/>
  <c r="Y157" i="22" s="1"/>
  <c r="L125" i="22"/>
  <c r="I109" i="22"/>
  <c r="I336" i="22" s="1"/>
  <c r="I361" i="22" s="1"/>
  <c r="I434" i="22" s="1"/>
  <c r="G375" i="22"/>
  <c r="K430" i="22"/>
  <c r="G225" i="22"/>
  <c r="T225" i="22" s="1"/>
  <c r="K391" i="22"/>
  <c r="G308" i="22"/>
  <c r="K411" i="22"/>
  <c r="G310" i="22"/>
  <c r="K413" i="22"/>
  <c r="G314" i="22"/>
  <c r="K417" i="22"/>
  <c r="G374" i="22"/>
  <c r="K429" i="22"/>
  <c r="G231" i="22"/>
  <c r="T231" i="22" s="1"/>
  <c r="K397" i="22"/>
  <c r="G372" i="22"/>
  <c r="K427" i="22"/>
  <c r="G373" i="22"/>
  <c r="K428" i="22"/>
  <c r="G307" i="22"/>
  <c r="K410" i="22"/>
  <c r="G381" i="22"/>
  <c r="K436" i="22"/>
  <c r="G377" i="22"/>
  <c r="K432" i="22"/>
  <c r="G380" i="22"/>
  <c r="K435" i="22"/>
  <c r="G309" i="22"/>
  <c r="K412" i="22"/>
  <c r="G370" i="22"/>
  <c r="K425" i="22"/>
  <c r="G371" i="22"/>
  <c r="K426" i="22"/>
  <c r="G378" i="22"/>
  <c r="K433" i="22"/>
  <c r="G235" i="22"/>
  <c r="T235" i="22" s="1"/>
  <c r="K401" i="22"/>
  <c r="G306" i="22"/>
  <c r="K409" i="22"/>
  <c r="G312" i="22"/>
  <c r="K415" i="22"/>
  <c r="K132" i="22"/>
  <c r="L163" i="22"/>
  <c r="L146" i="22" s="1"/>
  <c r="L165" i="22" s="1"/>
  <c r="J204" i="22"/>
  <c r="M94" i="22"/>
  <c r="M163" i="22" s="1"/>
  <c r="M146" i="22" s="1"/>
  <c r="M165" i="22" s="1"/>
  <c r="M87" i="22"/>
  <c r="M269" i="22" s="1"/>
  <c r="M294" i="22" s="1"/>
  <c r="M415" i="22" s="1"/>
  <c r="I124" i="22"/>
  <c r="I123" i="22"/>
  <c r="J125" i="22"/>
  <c r="H91" i="22"/>
  <c r="H123" i="22" s="1"/>
  <c r="W217" i="22"/>
  <c r="L329" i="22"/>
  <c r="L354" i="22" s="1"/>
  <c r="L427" i="22" s="1"/>
  <c r="M102" i="22"/>
  <c r="L204" i="22"/>
  <c r="W207" i="22"/>
  <c r="AO50" i="22"/>
  <c r="AF129" i="22"/>
  <c r="AH129" i="22" s="1"/>
  <c r="AJ129" i="22" s="1"/>
  <c r="L265" i="22"/>
  <c r="L290" i="22" s="1"/>
  <c r="L411" i="22" s="1"/>
  <c r="L152" i="22"/>
  <c r="L185" i="22" s="1"/>
  <c r="L210" i="22" s="1"/>
  <c r="L394" i="22" s="1"/>
  <c r="M83" i="22"/>
  <c r="X154" i="22"/>
  <c r="Y154" i="22" s="1"/>
  <c r="AA85" i="22"/>
  <c r="X151" i="22"/>
  <c r="Y151" i="22" s="1"/>
  <c r="AA82" i="22"/>
  <c r="L328" i="22"/>
  <c r="L353" i="22" s="1"/>
  <c r="L426" i="22" s="1"/>
  <c r="M101" i="22"/>
  <c r="K190" i="22"/>
  <c r="K215" i="22" s="1"/>
  <c r="Q233" i="22"/>
  <c r="Z157" i="22"/>
  <c r="N273" i="22"/>
  <c r="N298" i="22" s="1"/>
  <c r="N419" i="22" s="1"/>
  <c r="N123" i="22"/>
  <c r="O91" i="22"/>
  <c r="N124" i="22" s="1"/>
  <c r="AF117" i="22"/>
  <c r="AH117" i="22" s="1"/>
  <c r="AJ117" i="22" s="1"/>
  <c r="AO45" i="22"/>
  <c r="J162" i="22"/>
  <c r="I93" i="22"/>
  <c r="AA149" i="22"/>
  <c r="X152" i="22"/>
  <c r="Y152" i="22" s="1"/>
  <c r="AA83" i="22"/>
  <c r="AF118" i="22"/>
  <c r="AH118" i="22" s="1"/>
  <c r="AJ118" i="22" s="1"/>
  <c r="AO46" i="22"/>
  <c r="J267" i="22"/>
  <c r="J292" i="22" s="1"/>
  <c r="J413" i="22" s="1"/>
  <c r="J154" i="22"/>
  <c r="J187" i="22" s="1"/>
  <c r="J212" i="22" s="1"/>
  <c r="J396" i="22" s="1"/>
  <c r="I85" i="22"/>
  <c r="AF130" i="22"/>
  <c r="AH130" i="22" s="1"/>
  <c r="AJ130" i="22" s="1"/>
  <c r="AO51" i="22"/>
  <c r="X149" i="22"/>
  <c r="Y149" i="22" s="1"/>
  <c r="L334" i="22"/>
  <c r="L359" i="22" s="1"/>
  <c r="L432" i="22" s="1"/>
  <c r="M107" i="22"/>
  <c r="X158" i="22"/>
  <c r="Y158" i="22" s="1"/>
  <c r="AA89" i="22"/>
  <c r="AA159" i="22"/>
  <c r="N122" i="22"/>
  <c r="Z150" i="22"/>
  <c r="Q226" i="22"/>
  <c r="K183" i="22"/>
  <c r="K208" i="22" s="1"/>
  <c r="I268" i="22"/>
  <c r="I293" i="22" s="1"/>
  <c r="I414" i="22" s="1"/>
  <c r="I155" i="22"/>
  <c r="I188" i="22" s="1"/>
  <c r="I213" i="22" s="1"/>
  <c r="I397" i="22" s="1"/>
  <c r="H86" i="22"/>
  <c r="J337" i="22"/>
  <c r="J362" i="22" s="1"/>
  <c r="J435" i="22" s="1"/>
  <c r="I110" i="22"/>
  <c r="I159" i="22" s="1"/>
  <c r="I192" i="22" s="1"/>
  <c r="I217" i="22" s="1"/>
  <c r="I401" i="22" s="1"/>
  <c r="I270" i="22"/>
  <c r="I295" i="22" s="1"/>
  <c r="I416" i="22" s="1"/>
  <c r="H88" i="22"/>
  <c r="X153" i="22"/>
  <c r="Y153" i="22" s="1"/>
  <c r="AA84" i="22"/>
  <c r="M93" i="22"/>
  <c r="L162" i="22"/>
  <c r="M336" i="22"/>
  <c r="M361" i="22" s="1"/>
  <c r="M434" i="22" s="1"/>
  <c r="N109" i="22"/>
  <c r="I105" i="22"/>
  <c r="J332" i="22"/>
  <c r="J357" i="22" s="1"/>
  <c r="J430" i="22" s="1"/>
  <c r="J265" i="22"/>
  <c r="J290" i="22" s="1"/>
  <c r="J411" i="22" s="1"/>
  <c r="J152" i="22"/>
  <c r="J185" i="22" s="1"/>
  <c r="J210" i="22" s="1"/>
  <c r="J394" i="22" s="1"/>
  <c r="I83" i="22"/>
  <c r="L330" i="22"/>
  <c r="L355" i="22" s="1"/>
  <c r="L428" i="22" s="1"/>
  <c r="M103" i="22"/>
  <c r="AF115" i="22"/>
  <c r="AH115" i="22" s="1"/>
  <c r="AJ115" i="22" s="1"/>
  <c r="AO43" i="22"/>
  <c r="AF114" i="22"/>
  <c r="AH114" i="22" s="1"/>
  <c r="AJ114" i="22" s="1"/>
  <c r="AO42" i="22"/>
  <c r="Z154" i="22"/>
  <c r="Q230" i="22"/>
  <c r="K187" i="22"/>
  <c r="K212" i="22" s="1"/>
  <c r="I82" i="22"/>
  <c r="J151" i="22"/>
  <c r="J184" i="22" s="1"/>
  <c r="J209" i="22" s="1"/>
  <c r="J393" i="22" s="1"/>
  <c r="J264" i="22"/>
  <c r="J289" i="22" s="1"/>
  <c r="J410" i="22" s="1"/>
  <c r="L327" i="22"/>
  <c r="L352" i="22" s="1"/>
  <c r="L425" i="22" s="1"/>
  <c r="M100" i="22"/>
  <c r="M149" i="22" s="1"/>
  <c r="M182" i="22" s="1"/>
  <c r="M207" i="22" s="1"/>
  <c r="M391" i="22" s="1"/>
  <c r="L331" i="22"/>
  <c r="L356" i="22" s="1"/>
  <c r="L429" i="22" s="1"/>
  <c r="M104" i="22"/>
  <c r="L335" i="22"/>
  <c r="L360" i="22" s="1"/>
  <c r="L433" i="22" s="1"/>
  <c r="M108" i="22"/>
  <c r="M157" i="22" s="1"/>
  <c r="M190" i="22" s="1"/>
  <c r="M215" i="22" s="1"/>
  <c r="Q236" i="22"/>
  <c r="K193" i="22"/>
  <c r="K218" i="22" s="1"/>
  <c r="Z160" i="22"/>
  <c r="K171" i="22"/>
  <c r="Z158" i="22"/>
  <c r="Q234" i="22"/>
  <c r="K191" i="22"/>
  <c r="K216" i="22" s="1"/>
  <c r="AF128" i="22"/>
  <c r="AH128" i="22" s="1"/>
  <c r="AO49" i="22"/>
  <c r="M124" i="22"/>
  <c r="M125" i="22" s="1"/>
  <c r="L263" i="22"/>
  <c r="L288" i="22" s="1"/>
  <c r="L409" i="22" s="1"/>
  <c r="L150" i="22"/>
  <c r="L183" i="22" s="1"/>
  <c r="L208" i="22" s="1"/>
  <c r="L392" i="22" s="1"/>
  <c r="M81" i="22"/>
  <c r="K186" i="22"/>
  <c r="K211" i="22" s="1"/>
  <c r="Q229" i="22"/>
  <c r="Z153" i="22"/>
  <c r="AF112" i="22"/>
  <c r="AH112" i="22" s="1"/>
  <c r="AJ112" i="22" s="1"/>
  <c r="AO40" i="22"/>
  <c r="M105" i="22"/>
  <c r="L332" i="22"/>
  <c r="L357" i="22" s="1"/>
  <c r="L430" i="22" s="1"/>
  <c r="Q228" i="22"/>
  <c r="Z152" i="22"/>
  <c r="K185" i="22"/>
  <c r="K210" i="22" s="1"/>
  <c r="J330" i="22"/>
  <c r="J355" i="22" s="1"/>
  <c r="J428" i="22" s="1"/>
  <c r="I103" i="22"/>
  <c r="I272" i="22"/>
  <c r="I297" i="22" s="1"/>
  <c r="I418" i="22" s="1"/>
  <c r="H90" i="22"/>
  <c r="AF131" i="22"/>
  <c r="AH131" i="22" s="1"/>
  <c r="AJ131" i="22" s="1"/>
  <c r="AO52" i="22"/>
  <c r="I163" i="22"/>
  <c r="I146" i="22" s="1"/>
  <c r="I165" i="22" s="1"/>
  <c r="H94" i="22"/>
  <c r="J327" i="22"/>
  <c r="J352" i="22" s="1"/>
  <c r="J425" i="22" s="1"/>
  <c r="I100" i="22"/>
  <c r="I149" i="22" s="1"/>
  <c r="I182" i="22" s="1"/>
  <c r="I207" i="22" s="1"/>
  <c r="M272" i="22"/>
  <c r="M297" i="22" s="1"/>
  <c r="M418" i="22" s="1"/>
  <c r="N90" i="22"/>
  <c r="L131" i="22"/>
  <c r="L338" i="22"/>
  <c r="L363" i="22" s="1"/>
  <c r="L436" i="22" s="1"/>
  <c r="M111" i="22"/>
  <c r="L160" i="22"/>
  <c r="L168" i="22" s="1"/>
  <c r="I107" i="22"/>
  <c r="I156" i="22" s="1"/>
  <c r="I189" i="22" s="1"/>
  <c r="I214" i="22" s="1"/>
  <c r="I398" i="22" s="1"/>
  <c r="J334" i="22"/>
  <c r="J359" i="22" s="1"/>
  <c r="J432" i="22" s="1"/>
  <c r="J271" i="22"/>
  <c r="J296" i="22" s="1"/>
  <c r="J417" i="22" s="1"/>
  <c r="J158" i="22"/>
  <c r="J191" i="22" s="1"/>
  <c r="J216" i="22" s="1"/>
  <c r="J400" i="22" s="1"/>
  <c r="I89" i="22"/>
  <c r="M270" i="22"/>
  <c r="M295" i="22" s="1"/>
  <c r="M416" i="22" s="1"/>
  <c r="N88" i="22"/>
  <c r="AB155" i="22"/>
  <c r="AA155" i="22"/>
  <c r="J263" i="22"/>
  <c r="J288" i="22" s="1"/>
  <c r="J409" i="22" s="1"/>
  <c r="J150" i="22"/>
  <c r="J183" i="22" s="1"/>
  <c r="J208" i="22" s="1"/>
  <c r="J392" i="22" s="1"/>
  <c r="I81" i="22"/>
  <c r="AF113" i="22"/>
  <c r="AH113" i="22" s="1"/>
  <c r="AJ113" i="22" s="1"/>
  <c r="AO41" i="22"/>
  <c r="L161" i="22"/>
  <c r="M92" i="22"/>
  <c r="J153" i="22"/>
  <c r="J186" i="22" s="1"/>
  <c r="J211" i="22" s="1"/>
  <c r="J395" i="22" s="1"/>
  <c r="J266" i="22"/>
  <c r="J291" i="22" s="1"/>
  <c r="J412" i="22" s="1"/>
  <c r="I84" i="22"/>
  <c r="O333" i="22"/>
  <c r="O358" i="22" s="1"/>
  <c r="O431" i="22" s="1"/>
  <c r="P106" i="22"/>
  <c r="M268" i="22"/>
  <c r="M293" i="22" s="1"/>
  <c r="M414" i="22" s="1"/>
  <c r="M155" i="22"/>
  <c r="M188" i="22" s="1"/>
  <c r="M213" i="22" s="1"/>
  <c r="N86" i="22"/>
  <c r="J163" i="22"/>
  <c r="J146" i="22" s="1"/>
  <c r="J165" i="22" s="1"/>
  <c r="L151" i="22"/>
  <c r="L184" i="22" s="1"/>
  <c r="L209" i="22" s="1"/>
  <c r="L393" i="22" s="1"/>
  <c r="L264" i="22"/>
  <c r="L289" i="22" s="1"/>
  <c r="L410" i="22" s="1"/>
  <c r="M82" i="22"/>
  <c r="H333" i="22"/>
  <c r="H358" i="22" s="1"/>
  <c r="H431" i="22" s="1"/>
  <c r="G106" i="22"/>
  <c r="J335" i="22"/>
  <c r="J360" i="22" s="1"/>
  <c r="J433" i="22" s="1"/>
  <c r="I108" i="22"/>
  <c r="I157" i="22" s="1"/>
  <c r="I190" i="22" s="1"/>
  <c r="I215" i="22" s="1"/>
  <c r="I399" i="22" s="1"/>
  <c r="K189" i="22"/>
  <c r="K214" i="22" s="1"/>
  <c r="Q232" i="22"/>
  <c r="Z156" i="22"/>
  <c r="J338" i="22"/>
  <c r="J363" i="22" s="1"/>
  <c r="J436" i="22" s="1"/>
  <c r="J132" i="22"/>
  <c r="K130" i="22"/>
  <c r="I111" i="22"/>
  <c r="J131" i="22"/>
  <c r="J160" i="22"/>
  <c r="J329" i="22"/>
  <c r="J354" i="22" s="1"/>
  <c r="J427" i="22" s="1"/>
  <c r="I102" i="22"/>
  <c r="L337" i="22"/>
  <c r="L362" i="22" s="1"/>
  <c r="L435" i="22" s="1"/>
  <c r="M110" i="22"/>
  <c r="M159" i="22" s="1"/>
  <c r="M192" i="22" s="1"/>
  <c r="M217" i="22" s="1"/>
  <c r="M262" i="22"/>
  <c r="M287" i="22" s="1"/>
  <c r="M408" i="22" s="1"/>
  <c r="N80" i="22"/>
  <c r="X159" i="22"/>
  <c r="Y159" i="22" s="1"/>
  <c r="J161" i="22"/>
  <c r="I92" i="22"/>
  <c r="L266" i="22"/>
  <c r="L291" i="22" s="1"/>
  <c r="L412" i="22" s="1"/>
  <c r="M84" i="22"/>
  <c r="L153" i="22"/>
  <c r="L186" i="22" s="1"/>
  <c r="L211" i="22" s="1"/>
  <c r="AF110" i="22"/>
  <c r="AH110" i="22" s="1"/>
  <c r="AJ110" i="22" s="1"/>
  <c r="AO38" i="22"/>
  <c r="AF111" i="22"/>
  <c r="AH111" i="22" s="1"/>
  <c r="AJ111" i="22" s="1"/>
  <c r="AO39" i="22"/>
  <c r="L267" i="22"/>
  <c r="L292" i="22" s="1"/>
  <c r="L413" i="22" s="1"/>
  <c r="L154" i="22"/>
  <c r="L187" i="22" s="1"/>
  <c r="L212" i="22" s="1"/>
  <c r="L396" i="22" s="1"/>
  <c r="M85" i="22"/>
  <c r="W213" i="22"/>
  <c r="AF120" i="22"/>
  <c r="AH120" i="22" s="1"/>
  <c r="AJ120" i="22" s="1"/>
  <c r="AO48" i="22"/>
  <c r="Q227" i="22"/>
  <c r="K184" i="22"/>
  <c r="K209" i="22" s="1"/>
  <c r="Z151" i="22"/>
  <c r="J331" i="22"/>
  <c r="J356" i="22" s="1"/>
  <c r="J429" i="22" s="1"/>
  <c r="I104" i="22"/>
  <c r="J328" i="22"/>
  <c r="J353" i="22" s="1"/>
  <c r="J426" i="22" s="1"/>
  <c r="I101" i="22"/>
  <c r="L156" i="22"/>
  <c r="L189" i="22" s="1"/>
  <c r="L214" i="22" s="1"/>
  <c r="L398" i="22" s="1"/>
  <c r="AA111" i="22"/>
  <c r="X160" i="22"/>
  <c r="Y160" i="22" s="1"/>
  <c r="L271" i="22"/>
  <c r="L296" i="22" s="1"/>
  <c r="L417" i="22" s="1"/>
  <c r="L158" i="22"/>
  <c r="L191" i="22" s="1"/>
  <c r="L216" i="22" s="1"/>
  <c r="L400" i="22" s="1"/>
  <c r="M89" i="22"/>
  <c r="I262" i="22"/>
  <c r="I287" i="22" s="1"/>
  <c r="I408" i="22" s="1"/>
  <c r="H80" i="22"/>
  <c r="I269" i="22"/>
  <c r="I294" i="22" s="1"/>
  <c r="I415" i="22" s="1"/>
  <c r="H87" i="22"/>
  <c r="X150" i="22"/>
  <c r="Y150" i="22" s="1"/>
  <c r="AA81" i="22"/>
  <c r="V181" i="26" l="1"/>
  <c r="V182" i="26" s="1"/>
  <c r="V183" i="26" s="1"/>
  <c r="V171" i="26"/>
  <c r="V204" i="26" s="1"/>
  <c r="V229" i="26" s="1"/>
  <c r="V146" i="26"/>
  <c r="V168" i="26"/>
  <c r="V201" i="26" s="1"/>
  <c r="V226" i="26" s="1"/>
  <c r="V165" i="26"/>
  <c r="V198" i="26" s="1"/>
  <c r="V223" i="26" s="1"/>
  <c r="V278" i="26"/>
  <c r="V303" i="26" s="1"/>
  <c r="V276" i="26"/>
  <c r="V301" i="26" s="1"/>
  <c r="V163" i="26"/>
  <c r="V196" i="26" s="1"/>
  <c r="V221" i="26" s="1"/>
  <c r="V275" i="26"/>
  <c r="V300" i="26" s="1"/>
  <c r="V162" i="26"/>
  <c r="V195" i="26" s="1"/>
  <c r="V220" i="26" s="1"/>
  <c r="V283" i="26"/>
  <c r="V308" i="26" s="1"/>
  <c r="V170" i="26"/>
  <c r="V203" i="26" s="1"/>
  <c r="V228" i="26" s="1"/>
  <c r="V279" i="26"/>
  <c r="V304" i="26" s="1"/>
  <c r="V166" i="26"/>
  <c r="V199" i="26" s="1"/>
  <c r="V224" i="26" s="1"/>
  <c r="V285" i="26"/>
  <c r="V310" i="26" s="1"/>
  <c r="V172" i="26"/>
  <c r="V205" i="26" s="1"/>
  <c r="V230" i="26" s="1"/>
  <c r="V137" i="26"/>
  <c r="V138" i="26" s="1"/>
  <c r="U138" i="26"/>
  <c r="V169" i="26"/>
  <c r="V202" i="26" s="1"/>
  <c r="V227" i="26" s="1"/>
  <c r="V282" i="26"/>
  <c r="V307" i="26" s="1"/>
  <c r="V167" i="26"/>
  <c r="V200" i="26" s="1"/>
  <c r="V225" i="26" s="1"/>
  <c r="V280" i="26"/>
  <c r="V305" i="26" s="1"/>
  <c r="V277" i="26"/>
  <c r="V302" i="26" s="1"/>
  <c r="V164" i="26"/>
  <c r="V197" i="26" s="1"/>
  <c r="V222" i="26" s="1"/>
  <c r="V206" i="26"/>
  <c r="V231" i="26" s="1"/>
  <c r="V184" i="26"/>
  <c r="D217" i="25"/>
  <c r="D401" i="25" s="1"/>
  <c r="T161" i="25"/>
  <c r="U92" i="25"/>
  <c r="U326" i="25"/>
  <c r="U351" i="25" s="1"/>
  <c r="V99" i="25"/>
  <c r="V326" i="25" s="1"/>
  <c r="V351" i="25" s="1"/>
  <c r="T130" i="25"/>
  <c r="T131" i="25" s="1"/>
  <c r="T153" i="25"/>
  <c r="T186" i="25" s="1"/>
  <c r="T211" i="25" s="1"/>
  <c r="T266" i="25"/>
  <c r="T291" i="25" s="1"/>
  <c r="U84" i="25"/>
  <c r="U331" i="25"/>
  <c r="U356" i="25" s="1"/>
  <c r="V104" i="25"/>
  <c r="V331" i="25" s="1"/>
  <c r="V356" i="25" s="1"/>
  <c r="U330" i="25"/>
  <c r="U355" i="25" s="1"/>
  <c r="V103" i="25"/>
  <c r="V330" i="25" s="1"/>
  <c r="V355" i="25" s="1"/>
  <c r="T263" i="25"/>
  <c r="T288" i="25" s="1"/>
  <c r="T150" i="25"/>
  <c r="T183" i="25" s="1"/>
  <c r="T208" i="25" s="1"/>
  <c r="U81" i="25"/>
  <c r="U334" i="25"/>
  <c r="U359" i="25" s="1"/>
  <c r="V107" i="25"/>
  <c r="V334" i="25" s="1"/>
  <c r="V359" i="25" s="1"/>
  <c r="T148" i="25"/>
  <c r="T181" i="25" s="1"/>
  <c r="T206" i="25" s="1"/>
  <c r="T261" i="25"/>
  <c r="T286" i="25" s="1"/>
  <c r="U79" i="25"/>
  <c r="T272" i="25"/>
  <c r="T297" i="25" s="1"/>
  <c r="T159" i="25"/>
  <c r="S168" i="25" s="1"/>
  <c r="U90" i="25"/>
  <c r="T120" i="25" s="1"/>
  <c r="T122" i="25"/>
  <c r="C119" i="25"/>
  <c r="C121" i="25" s="1"/>
  <c r="U328" i="25"/>
  <c r="U353" i="25" s="1"/>
  <c r="V101" i="25"/>
  <c r="V328" i="25" s="1"/>
  <c r="V353" i="25" s="1"/>
  <c r="U264" i="25"/>
  <c r="U289" i="25" s="1"/>
  <c r="U151" i="25"/>
  <c r="U184" i="25" s="1"/>
  <c r="U209" i="25" s="1"/>
  <c r="V82" i="25"/>
  <c r="S170" i="25"/>
  <c r="S192" i="25"/>
  <c r="S217" i="25" s="1"/>
  <c r="U335" i="25"/>
  <c r="U360" i="25" s="1"/>
  <c r="V108" i="25"/>
  <c r="V335" i="25" s="1"/>
  <c r="V360" i="25" s="1"/>
  <c r="T270" i="25"/>
  <c r="T295" i="25" s="1"/>
  <c r="T157" i="25"/>
  <c r="T190" i="25" s="1"/>
  <c r="T215" i="25" s="1"/>
  <c r="U88" i="25"/>
  <c r="U132" i="25"/>
  <c r="V110" i="25"/>
  <c r="U337" i="25"/>
  <c r="U362" i="25" s="1"/>
  <c r="T149" i="25"/>
  <c r="T182" i="25" s="1"/>
  <c r="T207" i="25" s="1"/>
  <c r="T262" i="25"/>
  <c r="T287" i="25" s="1"/>
  <c r="U80" i="25"/>
  <c r="T152" i="25"/>
  <c r="T185" i="25" s="1"/>
  <c r="T210" i="25" s="1"/>
  <c r="T265" i="25"/>
  <c r="T290" i="25" s="1"/>
  <c r="U83" i="25"/>
  <c r="C170" i="25"/>
  <c r="C168" i="25"/>
  <c r="D167" i="25"/>
  <c r="D169" i="25" s="1"/>
  <c r="S167" i="25"/>
  <c r="T269" i="25"/>
  <c r="T294" i="25" s="1"/>
  <c r="T156" i="25"/>
  <c r="T189" i="25" s="1"/>
  <c r="T214" i="25" s="1"/>
  <c r="U87" i="25"/>
  <c r="T160" i="25"/>
  <c r="U91" i="25"/>
  <c r="U327" i="25"/>
  <c r="U352" i="25" s="1"/>
  <c r="V100" i="25"/>
  <c r="V327" i="25" s="1"/>
  <c r="V352" i="25" s="1"/>
  <c r="R168" i="25"/>
  <c r="R169" i="25" s="1"/>
  <c r="V154" i="25"/>
  <c r="V187" i="25" s="1"/>
  <c r="V212" i="25" s="1"/>
  <c r="V267" i="25"/>
  <c r="V292" i="25" s="1"/>
  <c r="V268" i="25"/>
  <c r="V293" i="25" s="1"/>
  <c r="T271" i="25"/>
  <c r="T296" i="25" s="1"/>
  <c r="T158" i="25"/>
  <c r="T191" i="25" s="1"/>
  <c r="T216" i="25" s="1"/>
  <c r="U89" i="25"/>
  <c r="T119" i="25"/>
  <c r="T162" i="25"/>
  <c r="T145" i="25" s="1"/>
  <c r="T164" i="25" s="1"/>
  <c r="U93" i="25"/>
  <c r="V106" i="25"/>
  <c r="V333" i="25" s="1"/>
  <c r="V358" i="25" s="1"/>
  <c r="U333" i="25"/>
  <c r="U358" i="25" s="1"/>
  <c r="J312" i="22"/>
  <c r="O312" i="22" s="1"/>
  <c r="T312" i="22"/>
  <c r="J309" i="22"/>
  <c r="O309" i="22" s="1"/>
  <c r="T309" i="22"/>
  <c r="J377" i="22"/>
  <c r="O377" i="22" s="1"/>
  <c r="T377" i="22"/>
  <c r="J307" i="22"/>
  <c r="O307" i="22" s="1"/>
  <c r="T307" i="22"/>
  <c r="J310" i="22"/>
  <c r="O310" i="22" s="1"/>
  <c r="T310" i="22"/>
  <c r="J306" i="22"/>
  <c r="O306" i="22" s="1"/>
  <c r="T306" i="22"/>
  <c r="J378" i="22"/>
  <c r="O378" i="22" s="1"/>
  <c r="T378" i="22"/>
  <c r="J380" i="22"/>
  <c r="O380" i="22" s="1"/>
  <c r="T380" i="22"/>
  <c r="J381" i="22"/>
  <c r="O381" i="22" s="1"/>
  <c r="T381" i="22"/>
  <c r="J314" i="22"/>
  <c r="O314" i="22" s="1"/>
  <c r="T314" i="22"/>
  <c r="J308" i="22"/>
  <c r="O308" i="22" s="1"/>
  <c r="T308" i="22"/>
  <c r="J370" i="22"/>
  <c r="O370" i="22" s="1"/>
  <c r="T370" i="22"/>
  <c r="J373" i="22"/>
  <c r="O373" i="22" s="1"/>
  <c r="T373" i="22"/>
  <c r="J375" i="22"/>
  <c r="O375" i="22" s="1"/>
  <c r="T375" i="22"/>
  <c r="J371" i="22"/>
  <c r="O371" i="22" s="1"/>
  <c r="T371" i="22"/>
  <c r="J372" i="22"/>
  <c r="O372" i="22" s="1"/>
  <c r="T372" i="22"/>
  <c r="J374" i="22"/>
  <c r="O374" i="22" s="1"/>
  <c r="T374" i="22"/>
  <c r="H109" i="22"/>
  <c r="G109" i="22" s="1"/>
  <c r="J225" i="22"/>
  <c r="O225" i="22" s="1"/>
  <c r="H225" i="22"/>
  <c r="J231" i="22"/>
  <c r="O231" i="22" s="1"/>
  <c r="H231" i="22"/>
  <c r="J235" i="22"/>
  <c r="O235" i="22" s="1"/>
  <c r="H235" i="22"/>
  <c r="X215" i="22"/>
  <c r="M399" i="22"/>
  <c r="X217" i="22"/>
  <c r="M401" i="22"/>
  <c r="G229" i="22"/>
  <c r="T229" i="22" s="1"/>
  <c r="K395" i="22"/>
  <c r="G236" i="22"/>
  <c r="T236" i="22" s="1"/>
  <c r="K402" i="22"/>
  <c r="G233" i="22"/>
  <c r="T233" i="22" s="1"/>
  <c r="K399" i="22"/>
  <c r="G227" i="22"/>
  <c r="T227" i="22" s="1"/>
  <c r="K393" i="22"/>
  <c r="X213" i="22"/>
  <c r="M397" i="22"/>
  <c r="G228" i="22"/>
  <c r="T228" i="22" s="1"/>
  <c r="K394" i="22"/>
  <c r="G234" i="22"/>
  <c r="T234" i="22" s="1"/>
  <c r="K400" i="22"/>
  <c r="G230" i="22"/>
  <c r="T230" i="22" s="1"/>
  <c r="K396" i="22"/>
  <c r="G226" i="22"/>
  <c r="T226" i="22" s="1"/>
  <c r="K392" i="22"/>
  <c r="W211" i="22"/>
  <c r="L395" i="22"/>
  <c r="G232" i="22"/>
  <c r="T232" i="22" s="1"/>
  <c r="K398" i="22"/>
  <c r="I204" i="22"/>
  <c r="I391" i="22"/>
  <c r="K133" i="22"/>
  <c r="AB149" i="22"/>
  <c r="W208" i="22"/>
  <c r="N87" i="22"/>
  <c r="N269" i="22" s="1"/>
  <c r="N294" i="22" s="1"/>
  <c r="N415" i="22" s="1"/>
  <c r="N94" i="22"/>
  <c r="N163" i="22" s="1"/>
  <c r="N146" i="22" s="1"/>
  <c r="N165" i="22" s="1"/>
  <c r="M156" i="22"/>
  <c r="M189" i="22" s="1"/>
  <c r="M214" i="22" s="1"/>
  <c r="I122" i="22"/>
  <c r="I125" i="22" s="1"/>
  <c r="H273" i="22"/>
  <c r="H298" i="22" s="1"/>
  <c r="H419" i="22" s="1"/>
  <c r="G91" i="22"/>
  <c r="H122" i="22" s="1"/>
  <c r="H124" i="22"/>
  <c r="O122" i="22"/>
  <c r="W215" i="22"/>
  <c r="W216" i="22"/>
  <c r="I331" i="22"/>
  <c r="I356" i="22" s="1"/>
  <c r="I429" i="22" s="1"/>
  <c r="H104" i="22"/>
  <c r="M267" i="22"/>
  <c r="M292" i="22" s="1"/>
  <c r="M413" i="22" s="1"/>
  <c r="M154" i="22"/>
  <c r="M187" i="22" s="1"/>
  <c r="M212" i="22" s="1"/>
  <c r="N85" i="22"/>
  <c r="I161" i="22"/>
  <c r="H92" i="22"/>
  <c r="N262" i="22"/>
  <c r="N287" i="22" s="1"/>
  <c r="N408" i="22" s="1"/>
  <c r="O80" i="22"/>
  <c r="I329" i="22"/>
  <c r="I354" i="22" s="1"/>
  <c r="I427" i="22" s="1"/>
  <c r="H102" i="22"/>
  <c r="I338" i="22"/>
  <c r="I363" i="22" s="1"/>
  <c r="I436" i="22" s="1"/>
  <c r="I132" i="22"/>
  <c r="J130" i="22"/>
  <c r="J133" i="22" s="1"/>
  <c r="H111" i="22"/>
  <c r="I131" i="22"/>
  <c r="I160" i="22"/>
  <c r="AB156" i="22"/>
  <c r="AA156" i="22"/>
  <c r="I266" i="22"/>
  <c r="I291" i="22" s="1"/>
  <c r="I412" i="22" s="1"/>
  <c r="H84" i="22"/>
  <c r="I153" i="22"/>
  <c r="I186" i="22" s="1"/>
  <c r="I211" i="22" s="1"/>
  <c r="I395" i="22" s="1"/>
  <c r="M338" i="22"/>
  <c r="M363" i="22" s="1"/>
  <c r="M436" i="22" s="1"/>
  <c r="M131" i="22"/>
  <c r="N111" i="22"/>
  <c r="N130" i="22" s="1"/>
  <c r="M160" i="22"/>
  <c r="M168" i="22" s="1"/>
  <c r="I330" i="22"/>
  <c r="I355" i="22" s="1"/>
  <c r="I428" i="22" s="1"/>
  <c r="H103" i="22"/>
  <c r="M263" i="22"/>
  <c r="M288" i="22" s="1"/>
  <c r="M409" i="22" s="1"/>
  <c r="M150" i="22"/>
  <c r="M183" i="22" s="1"/>
  <c r="M208" i="22" s="1"/>
  <c r="N81" i="22"/>
  <c r="AA158" i="22"/>
  <c r="AB158" i="22"/>
  <c r="K169" i="22"/>
  <c r="M330" i="22"/>
  <c r="M355" i="22" s="1"/>
  <c r="M428" i="22" s="1"/>
  <c r="N103" i="22"/>
  <c r="I337" i="22"/>
  <c r="I362" i="22" s="1"/>
  <c r="I435" i="22" s="1"/>
  <c r="H110" i="22"/>
  <c r="N125" i="22"/>
  <c r="M334" i="22"/>
  <c r="M359" i="22" s="1"/>
  <c r="M432" i="22" s="1"/>
  <c r="N107" i="22"/>
  <c r="M328" i="22"/>
  <c r="M353" i="22" s="1"/>
  <c r="M426" i="22" s="1"/>
  <c r="N101" i="22"/>
  <c r="H269" i="22"/>
  <c r="H294" i="22" s="1"/>
  <c r="H415" i="22" s="1"/>
  <c r="G87" i="22"/>
  <c r="W214" i="22"/>
  <c r="W212" i="22"/>
  <c r="G333" i="22"/>
  <c r="G358" i="22" s="1"/>
  <c r="G431" i="22" s="1"/>
  <c r="F106" i="22"/>
  <c r="W209" i="22"/>
  <c r="I271" i="22"/>
  <c r="I296" i="22" s="1"/>
  <c r="I417" i="22" s="1"/>
  <c r="I158" i="22"/>
  <c r="I191" i="22" s="1"/>
  <c r="I216" i="22" s="1"/>
  <c r="I400" i="22" s="1"/>
  <c r="H89" i="22"/>
  <c r="I334" i="22"/>
  <c r="I359" i="22" s="1"/>
  <c r="I432" i="22" s="1"/>
  <c r="H107" i="22"/>
  <c r="M130" i="22"/>
  <c r="N272" i="22"/>
  <c r="N297" i="22" s="1"/>
  <c r="N418" i="22" s="1"/>
  <c r="O90" i="22"/>
  <c r="H163" i="22"/>
  <c r="H146" i="22" s="1"/>
  <c r="H165" i="22" s="1"/>
  <c r="G94" i="22"/>
  <c r="H272" i="22"/>
  <c r="H297" i="22" s="1"/>
  <c r="H418" i="22" s="1"/>
  <c r="H159" i="22"/>
  <c r="H192" i="22" s="1"/>
  <c r="H217" i="22" s="1"/>
  <c r="H401" i="22" s="1"/>
  <c r="G90" i="22"/>
  <c r="AA153" i="22"/>
  <c r="AB153" i="22"/>
  <c r="AJ128" i="22"/>
  <c r="AI142" i="22"/>
  <c r="M331" i="22"/>
  <c r="M356" i="22" s="1"/>
  <c r="M429" i="22" s="1"/>
  <c r="N104" i="22"/>
  <c r="I267" i="22"/>
  <c r="I292" i="22" s="1"/>
  <c r="I413" i="22" s="1"/>
  <c r="I154" i="22"/>
  <c r="I187" i="22" s="1"/>
  <c r="I212" i="22" s="1"/>
  <c r="I396" i="22" s="1"/>
  <c r="H85" i="22"/>
  <c r="AA157" i="22"/>
  <c r="AB157" i="22"/>
  <c r="N102" i="22"/>
  <c r="M329" i="22"/>
  <c r="M354" i="22" s="1"/>
  <c r="M427" i="22" s="1"/>
  <c r="H262" i="22"/>
  <c r="H287" i="22" s="1"/>
  <c r="H408" i="22" s="1"/>
  <c r="G80" i="22"/>
  <c r="I328" i="22"/>
  <c r="I353" i="22" s="1"/>
  <c r="I426" i="22" s="1"/>
  <c r="H101" i="22"/>
  <c r="AB151" i="22"/>
  <c r="AA151" i="22"/>
  <c r="M266" i="22"/>
  <c r="M291" i="22" s="1"/>
  <c r="M412" i="22" s="1"/>
  <c r="M153" i="22"/>
  <c r="M186" i="22" s="1"/>
  <c r="M211" i="22" s="1"/>
  <c r="N84" i="22"/>
  <c r="M337" i="22"/>
  <c r="M362" i="22" s="1"/>
  <c r="M435" i="22" s="1"/>
  <c r="N110" i="22"/>
  <c r="N159" i="22" s="1"/>
  <c r="N192" i="22" s="1"/>
  <c r="N217" i="22" s="1"/>
  <c r="J193" i="22"/>
  <c r="J218" i="22" s="1"/>
  <c r="J402" i="22" s="1"/>
  <c r="J171" i="22"/>
  <c r="J169" i="22"/>
  <c r="K168" i="22"/>
  <c r="P333" i="22"/>
  <c r="P358" i="22" s="1"/>
  <c r="P431" i="22" s="1"/>
  <c r="Q106" i="22"/>
  <c r="N270" i="22"/>
  <c r="N295" i="22" s="1"/>
  <c r="N416" i="22" s="1"/>
  <c r="O88" i="22"/>
  <c r="L193" i="22"/>
  <c r="L218" i="22" s="1"/>
  <c r="L171" i="22"/>
  <c r="M332" i="22"/>
  <c r="M357" i="22" s="1"/>
  <c r="M430" i="22" s="1"/>
  <c r="N105" i="22"/>
  <c r="AA154" i="22"/>
  <c r="AB154" i="22"/>
  <c r="I265" i="22"/>
  <c r="I290" i="22" s="1"/>
  <c r="I411" i="22" s="1"/>
  <c r="I152" i="22"/>
  <c r="I185" i="22" s="1"/>
  <c r="I210" i="22" s="1"/>
  <c r="I394" i="22" s="1"/>
  <c r="H83" i="22"/>
  <c r="I332" i="22"/>
  <c r="I357" i="22" s="1"/>
  <c r="I430" i="22" s="1"/>
  <c r="H105" i="22"/>
  <c r="M162" i="22"/>
  <c r="N93" i="22"/>
  <c r="H270" i="22"/>
  <c r="H295" i="22" s="1"/>
  <c r="H416" i="22" s="1"/>
  <c r="G88" i="22"/>
  <c r="H155" i="22"/>
  <c r="H188" i="22" s="1"/>
  <c r="H213" i="22" s="1"/>
  <c r="H397" i="22" s="1"/>
  <c r="H268" i="22"/>
  <c r="H293" i="22" s="1"/>
  <c r="H414" i="22" s="1"/>
  <c r="G86" i="22"/>
  <c r="I162" i="22"/>
  <c r="H93" i="22"/>
  <c r="M265" i="22"/>
  <c r="M290" i="22" s="1"/>
  <c r="M411" i="22" s="1"/>
  <c r="N83" i="22"/>
  <c r="M152" i="22"/>
  <c r="M185" i="22" s="1"/>
  <c r="M210" i="22" s="1"/>
  <c r="M271" i="22"/>
  <c r="M296" i="22" s="1"/>
  <c r="M417" i="22" s="1"/>
  <c r="M158" i="22"/>
  <c r="M191" i="22" s="1"/>
  <c r="M216" i="22" s="1"/>
  <c r="N89" i="22"/>
  <c r="M204" i="22"/>
  <c r="X207" i="22"/>
  <c r="H108" i="22"/>
  <c r="I335" i="22"/>
  <c r="I360" i="22" s="1"/>
  <c r="I433" i="22" s="1"/>
  <c r="M264" i="22"/>
  <c r="M289" i="22" s="1"/>
  <c r="M410" i="22" s="1"/>
  <c r="M151" i="22"/>
  <c r="M184" i="22" s="1"/>
  <c r="M209" i="22" s="1"/>
  <c r="N82" i="22"/>
  <c r="N268" i="22"/>
  <c r="N293" i="22" s="1"/>
  <c r="N414" i="22" s="1"/>
  <c r="N155" i="22"/>
  <c r="N188" i="22" s="1"/>
  <c r="N213" i="22" s="1"/>
  <c r="O86" i="22"/>
  <c r="M161" i="22"/>
  <c r="N92" i="22"/>
  <c r="I263" i="22"/>
  <c r="I288" i="22" s="1"/>
  <c r="I409" i="22" s="1"/>
  <c r="I150" i="22"/>
  <c r="I183" i="22" s="1"/>
  <c r="I208" i="22" s="1"/>
  <c r="I392" i="22" s="1"/>
  <c r="H81" i="22"/>
  <c r="L132" i="22"/>
  <c r="L133" i="22" s="1"/>
  <c r="I327" i="22"/>
  <c r="I352" i="22" s="1"/>
  <c r="I425" i="22" s="1"/>
  <c r="H100" i="22"/>
  <c r="AB152" i="22"/>
  <c r="AA152" i="22"/>
  <c r="AB160" i="22"/>
  <c r="AA160" i="22"/>
  <c r="M335" i="22"/>
  <c r="M360" i="22" s="1"/>
  <c r="M433" i="22" s="1"/>
  <c r="N108" i="22"/>
  <c r="M327" i="22"/>
  <c r="M352" i="22" s="1"/>
  <c r="M425" i="22" s="1"/>
  <c r="N100" i="22"/>
  <c r="I264" i="22"/>
  <c r="I289" i="22" s="1"/>
  <c r="I410" i="22" s="1"/>
  <c r="I151" i="22"/>
  <c r="I184" i="22" s="1"/>
  <c r="I209" i="22" s="1"/>
  <c r="I393" i="22" s="1"/>
  <c r="H82" i="22"/>
  <c r="N336" i="22"/>
  <c r="N361" i="22" s="1"/>
  <c r="N434" i="22" s="1"/>
  <c r="O109" i="22"/>
  <c r="AB150" i="22"/>
  <c r="AA150" i="22"/>
  <c r="AB159" i="22"/>
  <c r="O273" i="22"/>
  <c r="O298" i="22" s="1"/>
  <c r="O419" i="22" s="1"/>
  <c r="O123" i="22"/>
  <c r="P91" i="22"/>
  <c r="O124" i="22" s="1"/>
  <c r="W210" i="22"/>
  <c r="V155" i="25" l="1"/>
  <c r="V188" i="25" s="1"/>
  <c r="V213" i="25" s="1"/>
  <c r="C167" i="25"/>
  <c r="C169" i="25" s="1"/>
  <c r="V91" i="25"/>
  <c r="V160" i="25" s="1"/>
  <c r="U160" i="25"/>
  <c r="T192" i="25"/>
  <c r="T217" i="25" s="1"/>
  <c r="T170" i="25"/>
  <c r="T121" i="25"/>
  <c r="S169" i="25"/>
  <c r="U262" i="25"/>
  <c r="U287" i="25" s="1"/>
  <c r="V80" i="25"/>
  <c r="U149" i="25"/>
  <c r="U182" i="25" s="1"/>
  <c r="U207" i="25" s="1"/>
  <c r="V337" i="25"/>
  <c r="V362" i="25" s="1"/>
  <c r="V132" i="25"/>
  <c r="U270" i="25"/>
  <c r="U295" i="25" s="1"/>
  <c r="V88" i="25"/>
  <c r="U157" i="25"/>
  <c r="U190" i="25" s="1"/>
  <c r="U215" i="25" s="1"/>
  <c r="V92" i="25"/>
  <c r="V161" i="25" s="1"/>
  <c r="U161" i="25"/>
  <c r="U271" i="25"/>
  <c r="U296" i="25" s="1"/>
  <c r="U158" i="25"/>
  <c r="U191" i="25" s="1"/>
  <c r="U216" i="25" s="1"/>
  <c r="V89" i="25"/>
  <c r="U269" i="25"/>
  <c r="U294" i="25" s="1"/>
  <c r="V87" i="25"/>
  <c r="U156" i="25"/>
  <c r="U189" i="25" s="1"/>
  <c r="U214" i="25" s="1"/>
  <c r="U265" i="25"/>
  <c r="U290" i="25" s="1"/>
  <c r="V83" i="25"/>
  <c r="U152" i="25"/>
  <c r="U185" i="25" s="1"/>
  <c r="U210" i="25" s="1"/>
  <c r="V129" i="25"/>
  <c r="V264" i="25"/>
  <c r="V289" i="25" s="1"/>
  <c r="V151" i="25"/>
  <c r="V184" i="25" s="1"/>
  <c r="V209" i="25" s="1"/>
  <c r="U272" i="25"/>
  <c r="U297" i="25" s="1"/>
  <c r="U159" i="25"/>
  <c r="T168" i="25" s="1"/>
  <c r="U122" i="25"/>
  <c r="V90" i="25"/>
  <c r="V119" i="25" s="1"/>
  <c r="U261" i="25"/>
  <c r="U286" i="25" s="1"/>
  <c r="V79" i="25"/>
  <c r="U148" i="25"/>
  <c r="U181" i="25" s="1"/>
  <c r="U206" i="25" s="1"/>
  <c r="U162" i="25"/>
  <c r="U145" i="25" s="1"/>
  <c r="U164" i="25" s="1"/>
  <c r="V93" i="25"/>
  <c r="V162" i="25" s="1"/>
  <c r="U130" i="25"/>
  <c r="T167" i="25"/>
  <c r="U119" i="25"/>
  <c r="U263" i="25"/>
  <c r="U288" i="25" s="1"/>
  <c r="U150" i="25"/>
  <c r="U183" i="25" s="1"/>
  <c r="U208" i="25" s="1"/>
  <c r="V81" i="25"/>
  <c r="U266" i="25"/>
  <c r="U291" i="25" s="1"/>
  <c r="V84" i="25"/>
  <c r="U153" i="25"/>
  <c r="U186" i="25" s="1"/>
  <c r="U211" i="25" s="1"/>
  <c r="H336" i="22"/>
  <c r="H361" i="22" s="1"/>
  <c r="H434" i="22" s="1"/>
  <c r="J230" i="22"/>
  <c r="O230" i="22" s="1"/>
  <c r="H230" i="22"/>
  <c r="J228" i="22"/>
  <c r="O228" i="22" s="1"/>
  <c r="H228" i="22"/>
  <c r="J227" i="22"/>
  <c r="O227" i="22" s="1"/>
  <c r="H227" i="22"/>
  <c r="J236" i="22"/>
  <c r="O236" i="22" s="1"/>
  <c r="H236" i="22"/>
  <c r="J232" i="22"/>
  <c r="O232" i="22" s="1"/>
  <c r="H232" i="22"/>
  <c r="J226" i="22"/>
  <c r="O226" i="22" s="1"/>
  <c r="H226" i="22"/>
  <c r="J234" i="22"/>
  <c r="O234" i="22" s="1"/>
  <c r="H234" i="22"/>
  <c r="J233" i="22"/>
  <c r="O233" i="22" s="1"/>
  <c r="H233" i="22"/>
  <c r="J229" i="22"/>
  <c r="O229" i="22" s="1"/>
  <c r="H229" i="22"/>
  <c r="O87" i="22"/>
  <c r="O269" i="22" s="1"/>
  <c r="O294" i="22" s="1"/>
  <c r="O415" i="22" s="1"/>
  <c r="X209" i="22"/>
  <c r="M393" i="22"/>
  <c r="X208" i="22"/>
  <c r="M392" i="22"/>
  <c r="Y213" i="22"/>
  <c r="N397" i="22"/>
  <c r="X216" i="22"/>
  <c r="M400" i="22"/>
  <c r="W218" i="22"/>
  <c r="L402" i="22"/>
  <c r="X211" i="22"/>
  <c r="M395" i="22"/>
  <c r="X214" i="22"/>
  <c r="M398" i="22"/>
  <c r="Y217" i="22"/>
  <c r="N401" i="22"/>
  <c r="X212" i="22"/>
  <c r="M396" i="22"/>
  <c r="X210" i="22"/>
  <c r="M394" i="22"/>
  <c r="M132" i="22"/>
  <c r="M133" i="22" s="1"/>
  <c r="N156" i="22"/>
  <c r="N189" i="22" s="1"/>
  <c r="N214" i="22" s="1"/>
  <c r="N398" i="22" s="1"/>
  <c r="O94" i="22"/>
  <c r="P94" i="22" s="1"/>
  <c r="H125" i="22"/>
  <c r="G123" i="22"/>
  <c r="G124" i="22"/>
  <c r="F91" i="22"/>
  <c r="F123" i="22" s="1"/>
  <c r="G273" i="22"/>
  <c r="G298" i="22" s="1"/>
  <c r="G419" i="22" s="1"/>
  <c r="O125" i="22"/>
  <c r="P122" i="22"/>
  <c r="N327" i="22"/>
  <c r="N352" i="22" s="1"/>
  <c r="N425" i="22" s="1"/>
  <c r="O100" i="22"/>
  <c r="O149" i="22" s="1"/>
  <c r="O182" i="22" s="1"/>
  <c r="O207" i="22" s="1"/>
  <c r="O391" i="22" s="1"/>
  <c r="H327" i="22"/>
  <c r="H352" i="22" s="1"/>
  <c r="H425" i="22" s="1"/>
  <c r="G100" i="22"/>
  <c r="G149" i="22" s="1"/>
  <c r="G182" i="22" s="1"/>
  <c r="G207" i="22" s="1"/>
  <c r="O155" i="22"/>
  <c r="O188" i="22" s="1"/>
  <c r="O213" i="22" s="1"/>
  <c r="P86" i="22"/>
  <c r="O268" i="22"/>
  <c r="O293" i="22" s="1"/>
  <c r="O414" i="22" s="1"/>
  <c r="N271" i="22"/>
  <c r="N296" i="22" s="1"/>
  <c r="N417" i="22" s="1"/>
  <c r="N158" i="22"/>
  <c r="N191" i="22" s="1"/>
  <c r="N216" i="22" s="1"/>
  <c r="O89" i="22"/>
  <c r="N265" i="22"/>
  <c r="N290" i="22" s="1"/>
  <c r="N411" i="22" s="1"/>
  <c r="N152" i="22"/>
  <c r="N185" i="22" s="1"/>
  <c r="N210" i="22" s="1"/>
  <c r="O83" i="22"/>
  <c r="O270" i="22"/>
  <c r="O295" i="22" s="1"/>
  <c r="O416" i="22" s="1"/>
  <c r="P88" i="22"/>
  <c r="H149" i="22"/>
  <c r="H182" i="22" s="1"/>
  <c r="H207" i="22" s="1"/>
  <c r="O102" i="22"/>
  <c r="N329" i="22"/>
  <c r="N354" i="22" s="1"/>
  <c r="N427" i="22" s="1"/>
  <c r="O272" i="22"/>
  <c r="O297" i="22" s="1"/>
  <c r="O418" i="22" s="1"/>
  <c r="P90" i="22"/>
  <c r="H334" i="22"/>
  <c r="H359" i="22" s="1"/>
  <c r="H432" i="22" s="1"/>
  <c r="G107" i="22"/>
  <c r="G156" i="22" s="1"/>
  <c r="G189" i="22" s="1"/>
  <c r="G214" i="22" s="1"/>
  <c r="G398" i="22" s="1"/>
  <c r="N330" i="22"/>
  <c r="N355" i="22" s="1"/>
  <c r="N428" i="22" s="1"/>
  <c r="O103" i="22"/>
  <c r="H330" i="22"/>
  <c r="H355" i="22" s="1"/>
  <c r="H428" i="22" s="1"/>
  <c r="G103" i="22"/>
  <c r="H161" i="22"/>
  <c r="G92" i="22"/>
  <c r="H151" i="22"/>
  <c r="H184" i="22" s="1"/>
  <c r="H209" i="22" s="1"/>
  <c r="H393" i="22" s="1"/>
  <c r="H264" i="22"/>
  <c r="H289" i="22" s="1"/>
  <c r="H410" i="22" s="1"/>
  <c r="G82" i="22"/>
  <c r="N162" i="22"/>
  <c r="O93" i="22"/>
  <c r="H265" i="22"/>
  <c r="H290" i="22" s="1"/>
  <c r="H411" i="22" s="1"/>
  <c r="H152" i="22"/>
  <c r="H185" i="22" s="1"/>
  <c r="H210" i="22" s="1"/>
  <c r="H394" i="22" s="1"/>
  <c r="G83" i="22"/>
  <c r="Q333" i="22"/>
  <c r="Q358" i="22" s="1"/>
  <c r="R106" i="22"/>
  <c r="N266" i="22"/>
  <c r="N291" i="22" s="1"/>
  <c r="N412" i="22" s="1"/>
  <c r="N153" i="22"/>
  <c r="N186" i="22" s="1"/>
  <c r="N211" i="22" s="1"/>
  <c r="O84" i="22"/>
  <c r="F80" i="22"/>
  <c r="G262" i="22"/>
  <c r="G287" i="22" s="1"/>
  <c r="G408" i="22" s="1"/>
  <c r="N328" i="22"/>
  <c r="N353" i="22" s="1"/>
  <c r="N426" i="22" s="1"/>
  <c r="O101" i="22"/>
  <c r="N263" i="22"/>
  <c r="N288" i="22" s="1"/>
  <c r="N409" i="22" s="1"/>
  <c r="O81" i="22"/>
  <c r="N150" i="22"/>
  <c r="N183" i="22" s="1"/>
  <c r="N208" i="22" s="1"/>
  <c r="H266" i="22"/>
  <c r="H291" i="22" s="1"/>
  <c r="H412" i="22" s="1"/>
  <c r="H153" i="22"/>
  <c r="H186" i="22" s="1"/>
  <c r="H211" i="22" s="1"/>
  <c r="H395" i="22" s="1"/>
  <c r="G84" i="22"/>
  <c r="J168" i="22"/>
  <c r="J170" i="22" s="1"/>
  <c r="I193" i="22"/>
  <c r="I218" i="22" s="1"/>
  <c r="I402" i="22" s="1"/>
  <c r="I171" i="22"/>
  <c r="I169" i="22"/>
  <c r="O262" i="22"/>
  <c r="O287" i="22" s="1"/>
  <c r="O408" i="22" s="1"/>
  <c r="P80" i="22"/>
  <c r="H331" i="22"/>
  <c r="H356" i="22" s="1"/>
  <c r="H429" i="22" s="1"/>
  <c r="G104" i="22"/>
  <c r="P273" i="22"/>
  <c r="P298" i="22" s="1"/>
  <c r="P419" i="22" s="1"/>
  <c r="P123" i="22"/>
  <c r="Q91" i="22"/>
  <c r="O108" i="22"/>
  <c r="N335" i="22"/>
  <c r="N360" i="22" s="1"/>
  <c r="N433" i="22" s="1"/>
  <c r="N161" i="22"/>
  <c r="O92" i="22"/>
  <c r="G336" i="22"/>
  <c r="G361" i="22" s="1"/>
  <c r="G434" i="22" s="1"/>
  <c r="F109" i="22"/>
  <c r="G270" i="22"/>
  <c r="G295" i="22" s="1"/>
  <c r="G416" i="22" s="1"/>
  <c r="F88" i="22"/>
  <c r="N332" i="22"/>
  <c r="N357" i="22" s="1"/>
  <c r="N430" i="22" s="1"/>
  <c r="O105" i="22"/>
  <c r="N157" i="22"/>
  <c r="N190" i="22" s="1"/>
  <c r="N215" i="22" s="1"/>
  <c r="H328" i="22"/>
  <c r="H353" i="22" s="1"/>
  <c r="H426" i="22" s="1"/>
  <c r="G101" i="22"/>
  <c r="O104" i="22"/>
  <c r="N331" i="22"/>
  <c r="N356" i="22" s="1"/>
  <c r="N429" i="22" s="1"/>
  <c r="G163" i="22"/>
  <c r="G146" i="22" s="1"/>
  <c r="G165" i="22" s="1"/>
  <c r="F94" i="22"/>
  <c r="H271" i="22"/>
  <c r="H296" i="22" s="1"/>
  <c r="H417" i="22" s="1"/>
  <c r="H158" i="22"/>
  <c r="H191" i="22" s="1"/>
  <c r="H216" i="22" s="1"/>
  <c r="H400" i="22" s="1"/>
  <c r="G89" i="22"/>
  <c r="F333" i="22"/>
  <c r="F358" i="22" s="1"/>
  <c r="F431" i="22" s="1"/>
  <c r="E106" i="22"/>
  <c r="G269" i="22"/>
  <c r="G294" i="22" s="1"/>
  <c r="G415" i="22" s="1"/>
  <c r="F87" i="22"/>
  <c r="G110" i="22"/>
  <c r="H337" i="22"/>
  <c r="H362" i="22" s="1"/>
  <c r="H435" i="22" s="1"/>
  <c r="M171" i="22"/>
  <c r="M193" i="22"/>
  <c r="M218" i="22" s="1"/>
  <c r="N149" i="22"/>
  <c r="N182" i="22" s="1"/>
  <c r="N207" i="22" s="1"/>
  <c r="N391" i="22" s="1"/>
  <c r="N267" i="22"/>
  <c r="N292" i="22" s="1"/>
  <c r="N413" i="22" s="1"/>
  <c r="O85" i="22"/>
  <c r="N154" i="22"/>
  <c r="N187" i="22" s="1"/>
  <c r="N212" i="22" s="1"/>
  <c r="O336" i="22"/>
  <c r="O361" i="22" s="1"/>
  <c r="O434" i="22" s="1"/>
  <c r="P109" i="22"/>
  <c r="H263" i="22"/>
  <c r="H288" i="22" s="1"/>
  <c r="H409" i="22" s="1"/>
  <c r="H150" i="22"/>
  <c r="H183" i="22" s="1"/>
  <c r="H208" i="22" s="1"/>
  <c r="H392" i="22" s="1"/>
  <c r="G81" i="22"/>
  <c r="N264" i="22"/>
  <c r="N289" i="22" s="1"/>
  <c r="N410" i="22" s="1"/>
  <c r="N151" i="22"/>
  <c r="N184" i="22" s="1"/>
  <c r="N209" i="22" s="1"/>
  <c r="O82" i="22"/>
  <c r="H335" i="22"/>
  <c r="H360" i="22" s="1"/>
  <c r="H433" i="22" s="1"/>
  <c r="G108" i="22"/>
  <c r="H162" i="22"/>
  <c r="G93" i="22"/>
  <c r="G268" i="22"/>
  <c r="G293" i="22" s="1"/>
  <c r="G414" i="22" s="1"/>
  <c r="G155" i="22"/>
  <c r="G188" i="22" s="1"/>
  <c r="G213" i="22" s="1"/>
  <c r="G397" i="22" s="1"/>
  <c r="F86" i="22"/>
  <c r="H157" i="22"/>
  <c r="H190" i="22" s="1"/>
  <c r="H215" i="22" s="1"/>
  <c r="H399" i="22" s="1"/>
  <c r="G105" i="22"/>
  <c r="H332" i="22"/>
  <c r="H357" i="22" s="1"/>
  <c r="H430" i="22" s="1"/>
  <c r="L169" i="22"/>
  <c r="L170" i="22" s="1"/>
  <c r="K170" i="22"/>
  <c r="O110" i="22"/>
  <c r="N337" i="22"/>
  <c r="N362" i="22" s="1"/>
  <c r="N435" i="22" s="1"/>
  <c r="H267" i="22"/>
  <c r="H292" i="22" s="1"/>
  <c r="H413" i="22" s="1"/>
  <c r="H154" i="22"/>
  <c r="H187" i="22" s="1"/>
  <c r="H212" i="22" s="1"/>
  <c r="H396" i="22" s="1"/>
  <c r="G85" i="22"/>
  <c r="G272" i="22"/>
  <c r="G297" i="22" s="1"/>
  <c r="G418" i="22" s="1"/>
  <c r="F90" i="22"/>
  <c r="H156" i="22"/>
  <c r="H189" i="22" s="1"/>
  <c r="H214" i="22" s="1"/>
  <c r="H398" i="22" s="1"/>
  <c r="N334" i="22"/>
  <c r="N359" i="22" s="1"/>
  <c r="N432" i="22" s="1"/>
  <c r="O107" i="22"/>
  <c r="N338" i="22"/>
  <c r="N363" i="22" s="1"/>
  <c r="N436" i="22" s="1"/>
  <c r="O111" i="22"/>
  <c r="N131" i="22"/>
  <c r="N160" i="22"/>
  <c r="M169" i="22" s="1"/>
  <c r="M170" i="22" s="1"/>
  <c r="H338" i="22"/>
  <c r="H363" i="22" s="1"/>
  <c r="H436" i="22" s="1"/>
  <c r="H131" i="22"/>
  <c r="H132" i="22"/>
  <c r="I130" i="22"/>
  <c r="I133" i="22" s="1"/>
  <c r="G111" i="22"/>
  <c r="H160" i="22"/>
  <c r="H329" i="22"/>
  <c r="H354" i="22" s="1"/>
  <c r="H427" i="22" s="1"/>
  <c r="G102" i="22"/>
  <c r="U120" i="25" l="1"/>
  <c r="V120" i="25" s="1"/>
  <c r="V121" i="25" s="1"/>
  <c r="T169" i="25"/>
  <c r="V263" i="25"/>
  <c r="V288" i="25" s="1"/>
  <c r="V150" i="25"/>
  <c r="V183" i="25" s="1"/>
  <c r="V208" i="25" s="1"/>
  <c r="V270" i="25"/>
  <c r="V295" i="25" s="1"/>
  <c r="V157" i="25"/>
  <c r="V190" i="25" s="1"/>
  <c r="V215" i="25" s="1"/>
  <c r="V130" i="25"/>
  <c r="V131" i="25" s="1"/>
  <c r="U131" i="25"/>
  <c r="V261" i="25"/>
  <c r="V286" i="25" s="1"/>
  <c r="V148" i="25"/>
  <c r="V181" i="25" s="1"/>
  <c r="V206" i="25" s="1"/>
  <c r="V262" i="25"/>
  <c r="V287" i="25" s="1"/>
  <c r="V149" i="25"/>
  <c r="V182" i="25" s="1"/>
  <c r="V207" i="25" s="1"/>
  <c r="U121" i="25"/>
  <c r="V159" i="25"/>
  <c r="V167" i="25" s="1"/>
  <c r="V122" i="25"/>
  <c r="V272" i="25"/>
  <c r="V297" i="25" s="1"/>
  <c r="U192" i="25"/>
  <c r="U217" i="25" s="1"/>
  <c r="U170" i="25"/>
  <c r="V156" i="25"/>
  <c r="V189" i="25" s="1"/>
  <c r="V214" i="25" s="1"/>
  <c r="V269" i="25"/>
  <c r="V294" i="25" s="1"/>
  <c r="V265" i="25"/>
  <c r="V290" i="25" s="1"/>
  <c r="V152" i="25"/>
  <c r="V185" i="25" s="1"/>
  <c r="V210" i="25" s="1"/>
  <c r="V266" i="25"/>
  <c r="V291" i="25" s="1"/>
  <c r="V153" i="25"/>
  <c r="V186" i="25" s="1"/>
  <c r="V211" i="25" s="1"/>
  <c r="V271" i="25"/>
  <c r="V296" i="25" s="1"/>
  <c r="V158" i="25"/>
  <c r="V191" i="25" s="1"/>
  <c r="V216" i="25" s="1"/>
  <c r="U167" i="25"/>
  <c r="P87" i="22"/>
  <c r="Q87" i="22" s="1"/>
  <c r="F273" i="22"/>
  <c r="F298" i="22" s="1"/>
  <c r="F419" i="22" s="1"/>
  <c r="X218" i="22"/>
  <c r="M402" i="22"/>
  <c r="Y216" i="22"/>
  <c r="N400" i="22"/>
  <c r="Y210" i="22"/>
  <c r="N394" i="22"/>
  <c r="Y214" i="22"/>
  <c r="G122" i="22"/>
  <c r="G125" i="22" s="1"/>
  <c r="Y208" i="22"/>
  <c r="N392" i="22"/>
  <c r="Y211" i="22"/>
  <c r="N395" i="22"/>
  <c r="Y212" i="22"/>
  <c r="N396" i="22"/>
  <c r="Z213" i="22"/>
  <c r="O397" i="22"/>
  <c r="Y209" i="22"/>
  <c r="N393" i="22"/>
  <c r="Y215" i="22"/>
  <c r="N399" i="22"/>
  <c r="H204" i="22"/>
  <c r="H391" i="22"/>
  <c r="G204" i="22"/>
  <c r="G391" i="22"/>
  <c r="O163" i="22"/>
  <c r="O146" i="22" s="1"/>
  <c r="O165" i="22" s="1"/>
  <c r="E91" i="22"/>
  <c r="D91" i="22" s="1"/>
  <c r="F124" i="22"/>
  <c r="N168" i="22"/>
  <c r="P111" i="22"/>
  <c r="O132" i="22" s="1"/>
  <c r="O338" i="22"/>
  <c r="O363" i="22" s="1"/>
  <c r="O436" i="22" s="1"/>
  <c r="O131" i="22"/>
  <c r="O160" i="22"/>
  <c r="O168" i="22" s="1"/>
  <c r="F272" i="22"/>
  <c r="F297" i="22" s="1"/>
  <c r="F418" i="22" s="1"/>
  <c r="E90" i="22"/>
  <c r="G267" i="22"/>
  <c r="G292" i="22" s="1"/>
  <c r="G413" i="22" s="1"/>
  <c r="G154" i="22"/>
  <c r="G187" i="22" s="1"/>
  <c r="G212" i="22" s="1"/>
  <c r="G396" i="22" s="1"/>
  <c r="F85" i="22"/>
  <c r="O337" i="22"/>
  <c r="O362" i="22" s="1"/>
  <c r="O435" i="22" s="1"/>
  <c r="P110" i="22"/>
  <c r="P159" i="22" s="1"/>
  <c r="P192" i="22" s="1"/>
  <c r="P217" i="22" s="1"/>
  <c r="P401" i="22" s="1"/>
  <c r="F268" i="22"/>
  <c r="F293" i="22" s="1"/>
  <c r="F414" i="22" s="1"/>
  <c r="F155" i="22"/>
  <c r="F188" i="22" s="1"/>
  <c r="F213" i="22" s="1"/>
  <c r="F397" i="22" s="1"/>
  <c r="E86" i="22"/>
  <c r="O267" i="22"/>
  <c r="O292" i="22" s="1"/>
  <c r="O413" i="22" s="1"/>
  <c r="O154" i="22"/>
  <c r="O187" i="22" s="1"/>
  <c r="O212" i="22" s="1"/>
  <c r="P85" i="22"/>
  <c r="G337" i="22"/>
  <c r="G362" i="22" s="1"/>
  <c r="G435" i="22" s="1"/>
  <c r="F110" i="22"/>
  <c r="E333" i="22"/>
  <c r="E358" i="22" s="1"/>
  <c r="E431" i="22" s="1"/>
  <c r="D106" i="22"/>
  <c r="O331" i="22"/>
  <c r="O356" i="22" s="1"/>
  <c r="O429" i="22" s="1"/>
  <c r="P104" i="22"/>
  <c r="O332" i="22"/>
  <c r="O357" i="22" s="1"/>
  <c r="O430" i="22" s="1"/>
  <c r="P105" i="22"/>
  <c r="Q273" i="22"/>
  <c r="Q298" i="22" s="1"/>
  <c r="Q123" i="22"/>
  <c r="R91" i="22"/>
  <c r="Z207" i="22"/>
  <c r="O204" i="22"/>
  <c r="O328" i="22"/>
  <c r="O353" i="22" s="1"/>
  <c r="O426" i="22" s="1"/>
  <c r="P101" i="22"/>
  <c r="S106" i="22"/>
  <c r="R333" i="22"/>
  <c r="R358" i="22" s="1"/>
  <c r="G161" i="22"/>
  <c r="F92" i="22"/>
  <c r="O330" i="22"/>
  <c r="O355" i="22" s="1"/>
  <c r="O428" i="22" s="1"/>
  <c r="P103" i="22"/>
  <c r="P272" i="22"/>
  <c r="P297" i="22" s="1"/>
  <c r="P418" i="22" s="1"/>
  <c r="Q90" i="22"/>
  <c r="O271" i="22"/>
  <c r="O296" i="22" s="1"/>
  <c r="O417" i="22" s="1"/>
  <c r="O158" i="22"/>
  <c r="O191" i="22" s="1"/>
  <c r="O216" i="22" s="1"/>
  <c r="P89" i="22"/>
  <c r="P268" i="22"/>
  <c r="P293" i="22" s="1"/>
  <c r="P414" i="22" s="1"/>
  <c r="P155" i="22"/>
  <c r="P188" i="22" s="1"/>
  <c r="P213" i="22" s="1"/>
  <c r="P397" i="22" s="1"/>
  <c r="Q86" i="22"/>
  <c r="P100" i="22"/>
  <c r="P149" i="22" s="1"/>
  <c r="P182" i="22" s="1"/>
  <c r="P207" i="22" s="1"/>
  <c r="O327" i="22"/>
  <c r="O352" i="22" s="1"/>
  <c r="O425" i="22" s="1"/>
  <c r="H171" i="22"/>
  <c r="H193" i="22"/>
  <c r="H218" i="22" s="1"/>
  <c r="H402" i="22" s="1"/>
  <c r="I168" i="22"/>
  <c r="I170" i="22" s="1"/>
  <c r="H169" i="22"/>
  <c r="O130" i="22"/>
  <c r="O334" i="22"/>
  <c r="O359" i="22" s="1"/>
  <c r="O432" i="22" s="1"/>
  <c r="P107" i="22"/>
  <c r="G159" i="22"/>
  <c r="G192" i="22" s="1"/>
  <c r="G217" i="22" s="1"/>
  <c r="G401" i="22" s="1"/>
  <c r="G335" i="22"/>
  <c r="G360" i="22" s="1"/>
  <c r="G433" i="22" s="1"/>
  <c r="F108" i="22"/>
  <c r="F157" i="22" s="1"/>
  <c r="F190" i="22" s="1"/>
  <c r="F215" i="22" s="1"/>
  <c r="F399" i="22" s="1"/>
  <c r="P336" i="22"/>
  <c r="P361" i="22" s="1"/>
  <c r="P434" i="22" s="1"/>
  <c r="Q109" i="22"/>
  <c r="F269" i="22"/>
  <c r="F294" i="22" s="1"/>
  <c r="F415" i="22" s="1"/>
  <c r="E87" i="22"/>
  <c r="F163" i="22"/>
  <c r="F146" i="22" s="1"/>
  <c r="F165" i="22" s="1"/>
  <c r="E94" i="22"/>
  <c r="G328" i="22"/>
  <c r="G353" i="22" s="1"/>
  <c r="G426" i="22" s="1"/>
  <c r="F101" i="22"/>
  <c r="E109" i="22"/>
  <c r="F336" i="22"/>
  <c r="F361" i="22" s="1"/>
  <c r="F434" i="22" s="1"/>
  <c r="Q122" i="22"/>
  <c r="G331" i="22"/>
  <c r="G356" i="22" s="1"/>
  <c r="G429" i="22" s="1"/>
  <c r="F104" i="22"/>
  <c r="O266" i="22"/>
  <c r="O291" i="22" s="1"/>
  <c r="O412" i="22" s="1"/>
  <c r="O153" i="22"/>
  <c r="O186" i="22" s="1"/>
  <c r="O211" i="22" s="1"/>
  <c r="P84" i="22"/>
  <c r="O162" i="22"/>
  <c r="P93" i="22"/>
  <c r="G264" i="22"/>
  <c r="G289" i="22" s="1"/>
  <c r="G410" i="22" s="1"/>
  <c r="G151" i="22"/>
  <c r="G184" i="22" s="1"/>
  <c r="G209" i="22" s="1"/>
  <c r="G393" i="22" s="1"/>
  <c r="F82" i="22"/>
  <c r="O159" i="22"/>
  <c r="O192" i="22" s="1"/>
  <c r="O217" i="22" s="1"/>
  <c r="O156" i="22"/>
  <c r="O189" i="22" s="1"/>
  <c r="O214" i="22" s="1"/>
  <c r="P270" i="22"/>
  <c r="P295" i="22" s="1"/>
  <c r="P416" i="22" s="1"/>
  <c r="Q88" i="22"/>
  <c r="O152" i="22"/>
  <c r="O185" i="22" s="1"/>
  <c r="O210" i="22" s="1"/>
  <c r="O265" i="22"/>
  <c r="O290" i="22" s="1"/>
  <c r="O411" i="22" s="1"/>
  <c r="P83" i="22"/>
  <c r="G338" i="22"/>
  <c r="G363" i="22" s="1"/>
  <c r="G436" i="22" s="1"/>
  <c r="G131" i="22"/>
  <c r="H130" i="22"/>
  <c r="H133" i="22" s="1"/>
  <c r="F111" i="22"/>
  <c r="G132" i="22"/>
  <c r="G160" i="22"/>
  <c r="G332" i="22"/>
  <c r="G357" i="22" s="1"/>
  <c r="G430" i="22" s="1"/>
  <c r="F105" i="22"/>
  <c r="G263" i="22"/>
  <c r="G288" i="22" s="1"/>
  <c r="G409" i="22" s="1"/>
  <c r="F81" i="22"/>
  <c r="G150" i="22"/>
  <c r="G183" i="22" s="1"/>
  <c r="G208" i="22" s="1"/>
  <c r="G392" i="22" s="1"/>
  <c r="Y207" i="22"/>
  <c r="N204" i="22"/>
  <c r="G271" i="22"/>
  <c r="G296" i="22" s="1"/>
  <c r="G417" i="22" s="1"/>
  <c r="F89" i="22"/>
  <c r="G158" i="22"/>
  <c r="G191" i="22" s="1"/>
  <c r="G216" i="22" s="1"/>
  <c r="G400" i="22" s="1"/>
  <c r="E88" i="22"/>
  <c r="F270" i="22"/>
  <c r="F295" i="22" s="1"/>
  <c r="F416" i="22" s="1"/>
  <c r="O335" i="22"/>
  <c r="O360" i="22" s="1"/>
  <c r="O433" i="22" s="1"/>
  <c r="P108" i="22"/>
  <c r="G266" i="22"/>
  <c r="G291" i="22" s="1"/>
  <c r="G412" i="22" s="1"/>
  <c r="G153" i="22"/>
  <c r="G186" i="22" s="1"/>
  <c r="G211" i="22" s="1"/>
  <c r="G395" i="22" s="1"/>
  <c r="F84" i="22"/>
  <c r="O263" i="22"/>
  <c r="O288" i="22" s="1"/>
  <c r="O409" i="22" s="1"/>
  <c r="O150" i="22"/>
  <c r="O183" i="22" s="1"/>
  <c r="O208" i="22" s="1"/>
  <c r="P81" i="22"/>
  <c r="G265" i="22"/>
  <c r="G290" i="22" s="1"/>
  <c r="G411" i="22" s="1"/>
  <c r="G152" i="22"/>
  <c r="G185" i="22" s="1"/>
  <c r="G210" i="22" s="1"/>
  <c r="G394" i="22" s="1"/>
  <c r="F83" i="22"/>
  <c r="G330" i="22"/>
  <c r="G355" i="22" s="1"/>
  <c r="G428" i="22" s="1"/>
  <c r="F103" i="22"/>
  <c r="G334" i="22"/>
  <c r="G359" i="22" s="1"/>
  <c r="G432" i="22" s="1"/>
  <c r="F107" i="22"/>
  <c r="O157" i="22"/>
  <c r="O190" i="22" s="1"/>
  <c r="O215" i="22" s="1"/>
  <c r="G327" i="22"/>
  <c r="G352" i="22" s="1"/>
  <c r="G425" i="22" s="1"/>
  <c r="F100" i="22"/>
  <c r="F149" i="22" s="1"/>
  <c r="F182" i="22" s="1"/>
  <c r="F207" i="22" s="1"/>
  <c r="F102" i="22"/>
  <c r="G329" i="22"/>
  <c r="G354" i="22" s="1"/>
  <c r="G427" i="22" s="1"/>
  <c r="N193" i="22"/>
  <c r="N218" i="22" s="1"/>
  <c r="N171" i="22"/>
  <c r="N132" i="22"/>
  <c r="N133" i="22" s="1"/>
  <c r="G162" i="22"/>
  <c r="F93" i="22"/>
  <c r="O264" i="22"/>
  <c r="O289" i="22" s="1"/>
  <c r="O410" i="22" s="1"/>
  <c r="O151" i="22"/>
  <c r="O184" i="22" s="1"/>
  <c r="O209" i="22" s="1"/>
  <c r="P82" i="22"/>
  <c r="G157" i="22"/>
  <c r="G190" i="22" s="1"/>
  <c r="G215" i="22" s="1"/>
  <c r="G399" i="22" s="1"/>
  <c r="O161" i="22"/>
  <c r="P92" i="22"/>
  <c r="P124" i="22"/>
  <c r="P125" i="22" s="1"/>
  <c r="P262" i="22"/>
  <c r="P287" i="22" s="1"/>
  <c r="P408" i="22" s="1"/>
  <c r="Q80" i="22"/>
  <c r="F262" i="22"/>
  <c r="F287" i="22" s="1"/>
  <c r="F408" i="22" s="1"/>
  <c r="E80" i="22"/>
  <c r="P163" i="22"/>
  <c r="P146" i="22" s="1"/>
  <c r="P165" i="22" s="1"/>
  <c r="Q94" i="22"/>
  <c r="P269" i="22"/>
  <c r="P294" i="22" s="1"/>
  <c r="P415" i="22" s="1"/>
  <c r="O329" i="22"/>
  <c r="O354" i="22" s="1"/>
  <c r="O427" i="22" s="1"/>
  <c r="P102" i="22"/>
  <c r="U168" i="25" l="1"/>
  <c r="V168" i="25" s="1"/>
  <c r="V169" i="25" s="1"/>
  <c r="U169" i="25"/>
  <c r="V192" i="25"/>
  <c r="V217" i="25" s="1"/>
  <c r="V170" i="25"/>
  <c r="E124" i="22"/>
  <c r="Z215" i="22"/>
  <c r="O399" i="22"/>
  <c r="Z217" i="22"/>
  <c r="O401" i="22"/>
  <c r="P204" i="22"/>
  <c r="P391" i="22"/>
  <c r="F204" i="22"/>
  <c r="F391" i="22"/>
  <c r="Z216" i="22"/>
  <c r="O400" i="22"/>
  <c r="F122" i="22"/>
  <c r="F125" i="22" s="1"/>
  <c r="Y218" i="22"/>
  <c r="N402" i="22"/>
  <c r="Z214" i="22"/>
  <c r="O398" i="22"/>
  <c r="Z211" i="22"/>
  <c r="O395" i="22"/>
  <c r="E273" i="22"/>
  <c r="E298" i="22" s="1"/>
  <c r="E419" i="22" s="1"/>
  <c r="Z209" i="22"/>
  <c r="O393" i="22"/>
  <c r="Z210" i="22"/>
  <c r="O394" i="22"/>
  <c r="Z212" i="22"/>
  <c r="O396" i="22"/>
  <c r="Z208" i="22"/>
  <c r="O392" i="22"/>
  <c r="P130" i="22"/>
  <c r="E123" i="22"/>
  <c r="Q163" i="22"/>
  <c r="Q146" i="22" s="1"/>
  <c r="Q165" i="22" s="1"/>
  <c r="R94" i="22"/>
  <c r="P264" i="22"/>
  <c r="P289" i="22" s="1"/>
  <c r="P410" i="22" s="1"/>
  <c r="P151" i="22"/>
  <c r="P184" i="22" s="1"/>
  <c r="P209" i="22" s="1"/>
  <c r="P393" i="22" s="1"/>
  <c r="Q82" i="22"/>
  <c r="F334" i="22"/>
  <c r="F359" i="22" s="1"/>
  <c r="F432" i="22" s="1"/>
  <c r="E107" i="22"/>
  <c r="E156" i="22" s="1"/>
  <c r="E189" i="22" s="1"/>
  <c r="E214" i="22" s="1"/>
  <c r="E398" i="22" s="1"/>
  <c r="F265" i="22"/>
  <c r="F290" i="22" s="1"/>
  <c r="F411" i="22" s="1"/>
  <c r="E83" i="22"/>
  <c r="F152" i="22"/>
  <c r="F185" i="22" s="1"/>
  <c r="F210" i="22" s="1"/>
  <c r="F394" i="22" s="1"/>
  <c r="E270" i="22"/>
  <c r="E295" i="22" s="1"/>
  <c r="E416" i="22" s="1"/>
  <c r="D88" i="22"/>
  <c r="P266" i="22"/>
  <c r="P291" i="22" s="1"/>
  <c r="P412" i="22" s="1"/>
  <c r="P153" i="22"/>
  <c r="P186" i="22" s="1"/>
  <c r="P211" i="22" s="1"/>
  <c r="P395" i="22" s="1"/>
  <c r="Q84" i="22"/>
  <c r="F328" i="22"/>
  <c r="F353" i="22" s="1"/>
  <c r="F426" i="22" s="1"/>
  <c r="E101" i="22"/>
  <c r="F156" i="22"/>
  <c r="F189" i="22" s="1"/>
  <c r="F214" i="22" s="1"/>
  <c r="F398" i="22" s="1"/>
  <c r="P334" i="22"/>
  <c r="P359" i="22" s="1"/>
  <c r="P432" i="22" s="1"/>
  <c r="Q107" i="22"/>
  <c r="Q156" i="22" s="1"/>
  <c r="Q189" i="22" s="1"/>
  <c r="Q214" i="22" s="1"/>
  <c r="P327" i="22"/>
  <c r="P352" i="22" s="1"/>
  <c r="P425" i="22" s="1"/>
  <c r="Q100" i="22"/>
  <c r="Q149" i="22" s="1"/>
  <c r="Q182" i="22" s="1"/>
  <c r="Q207" i="22" s="1"/>
  <c r="P271" i="22"/>
  <c r="P296" i="22" s="1"/>
  <c r="P417" i="22" s="1"/>
  <c r="P158" i="22"/>
  <c r="P191" i="22" s="1"/>
  <c r="P216" i="22" s="1"/>
  <c r="P400" i="22" s="1"/>
  <c r="Q89" i="22"/>
  <c r="F161" i="22"/>
  <c r="E92" i="22"/>
  <c r="Q101" i="22"/>
  <c r="P328" i="22"/>
  <c r="P353" i="22" s="1"/>
  <c r="P426" i="22" s="1"/>
  <c r="R273" i="22"/>
  <c r="R298" i="22" s="1"/>
  <c r="R123" i="22"/>
  <c r="S91" i="22"/>
  <c r="P331" i="22"/>
  <c r="P356" i="22" s="1"/>
  <c r="P429" i="22" s="1"/>
  <c r="Q104" i="22"/>
  <c r="F337" i="22"/>
  <c r="F362" i="22" s="1"/>
  <c r="F435" i="22" s="1"/>
  <c r="E110" i="22"/>
  <c r="F267" i="22"/>
  <c r="F292" i="22" s="1"/>
  <c r="F413" i="22" s="1"/>
  <c r="E85" i="22"/>
  <c r="F154" i="22"/>
  <c r="F187" i="22" s="1"/>
  <c r="F212" i="22" s="1"/>
  <c r="F396" i="22" s="1"/>
  <c r="F159" i="22"/>
  <c r="F192" i="22" s="1"/>
  <c r="F217" i="22" s="1"/>
  <c r="F401" i="22" s="1"/>
  <c r="Q269" i="22"/>
  <c r="Q294" i="22" s="1"/>
  <c r="R87" i="22"/>
  <c r="Q262" i="22"/>
  <c r="Q287" i="22" s="1"/>
  <c r="R80" i="22"/>
  <c r="Q92" i="22"/>
  <c r="P161" i="22"/>
  <c r="F327" i="22"/>
  <c r="F352" i="22" s="1"/>
  <c r="F425" i="22" s="1"/>
  <c r="E100" i="22"/>
  <c r="E149" i="22" s="1"/>
  <c r="E182" i="22" s="1"/>
  <c r="E207" i="22" s="1"/>
  <c r="P335" i="22"/>
  <c r="P360" i="22" s="1"/>
  <c r="P433" i="22" s="1"/>
  <c r="Q108" i="22"/>
  <c r="F263" i="22"/>
  <c r="F288" i="22" s="1"/>
  <c r="F409" i="22" s="1"/>
  <c r="F150" i="22"/>
  <c r="F183" i="22" s="1"/>
  <c r="F208" i="22" s="1"/>
  <c r="F392" i="22" s="1"/>
  <c r="E81" i="22"/>
  <c r="G169" i="22"/>
  <c r="G171" i="22"/>
  <c r="G193" i="22"/>
  <c r="G218" i="22" s="1"/>
  <c r="G402" i="22" s="1"/>
  <c r="H168" i="22"/>
  <c r="H170" i="22" s="1"/>
  <c r="E269" i="22"/>
  <c r="E294" i="22" s="1"/>
  <c r="E415" i="22" s="1"/>
  <c r="D87" i="22"/>
  <c r="F335" i="22"/>
  <c r="F360" i="22" s="1"/>
  <c r="F433" i="22" s="1"/>
  <c r="E108" i="22"/>
  <c r="Q268" i="22"/>
  <c r="Q293" i="22" s="1"/>
  <c r="Q155" i="22"/>
  <c r="Q188" i="22" s="1"/>
  <c r="Q213" i="22" s="1"/>
  <c r="R86" i="22"/>
  <c r="R122" i="22"/>
  <c r="E268" i="22"/>
  <c r="E293" i="22" s="1"/>
  <c r="E414" i="22" s="1"/>
  <c r="D86" i="22"/>
  <c r="E155" i="22"/>
  <c r="E188" i="22" s="1"/>
  <c r="E213" i="22" s="1"/>
  <c r="E397" i="22" s="1"/>
  <c r="D123" i="22"/>
  <c r="E122" i="22"/>
  <c r="D124" i="22"/>
  <c r="D273" i="22"/>
  <c r="D298" i="22" s="1"/>
  <c r="D419" i="22" s="1"/>
  <c r="C91" i="22"/>
  <c r="E262" i="22"/>
  <c r="E287" i="22" s="1"/>
  <c r="E408" i="22" s="1"/>
  <c r="D80" i="22"/>
  <c r="F330" i="22"/>
  <c r="F355" i="22" s="1"/>
  <c r="F428" i="22" s="1"/>
  <c r="E103" i="22"/>
  <c r="F153" i="22"/>
  <c r="F186" i="22" s="1"/>
  <c r="F211" i="22" s="1"/>
  <c r="F395" i="22" s="1"/>
  <c r="F266" i="22"/>
  <c r="F291" i="22" s="1"/>
  <c r="F412" i="22" s="1"/>
  <c r="E84" i="22"/>
  <c r="Q270" i="22"/>
  <c r="Q295" i="22" s="1"/>
  <c r="R88" i="22"/>
  <c r="P162" i="22"/>
  <c r="Q93" i="22"/>
  <c r="E163" i="22"/>
  <c r="E146" i="22" s="1"/>
  <c r="E165" i="22" s="1"/>
  <c r="D94" i="22"/>
  <c r="O133" i="22"/>
  <c r="P330" i="22"/>
  <c r="P355" i="22" s="1"/>
  <c r="P428" i="22" s="1"/>
  <c r="Q103" i="22"/>
  <c r="Q124" i="22"/>
  <c r="Q125" i="22" s="1"/>
  <c r="P332" i="22"/>
  <c r="P357" i="22" s="1"/>
  <c r="P430" i="22" s="1"/>
  <c r="Q105" i="22"/>
  <c r="D333" i="22"/>
  <c r="D358" i="22" s="1"/>
  <c r="D431" i="22" s="1"/>
  <c r="C106" i="22"/>
  <c r="C333" i="22" s="1"/>
  <c r="C358" i="22" s="1"/>
  <c r="C431" i="22" s="1"/>
  <c r="P267" i="22"/>
  <c r="P292" i="22" s="1"/>
  <c r="P413" i="22" s="1"/>
  <c r="P154" i="22"/>
  <c r="P187" i="22" s="1"/>
  <c r="P212" i="22" s="1"/>
  <c r="P396" i="22" s="1"/>
  <c r="Q85" i="22"/>
  <c r="P337" i="22"/>
  <c r="P362" i="22" s="1"/>
  <c r="P435" i="22" s="1"/>
  <c r="Q110" i="22"/>
  <c r="Q159" i="22" s="1"/>
  <c r="Q192" i="22" s="1"/>
  <c r="Q217" i="22" s="1"/>
  <c r="O193" i="22"/>
  <c r="O218" i="22" s="1"/>
  <c r="O171" i="22"/>
  <c r="P329" i="22"/>
  <c r="P354" i="22" s="1"/>
  <c r="P427" i="22" s="1"/>
  <c r="Q102" i="22"/>
  <c r="P156" i="22"/>
  <c r="P189" i="22" s="1"/>
  <c r="P214" i="22" s="1"/>
  <c r="P398" i="22" s="1"/>
  <c r="F162" i="22"/>
  <c r="E93" i="22"/>
  <c r="N169" i="22"/>
  <c r="N170" i="22" s="1"/>
  <c r="F329" i="22"/>
  <c r="F354" i="22" s="1"/>
  <c r="F427" i="22" s="1"/>
  <c r="E102" i="22"/>
  <c r="P150" i="22"/>
  <c r="P183" i="22" s="1"/>
  <c r="P208" i="22" s="1"/>
  <c r="P392" i="22" s="1"/>
  <c r="Q81" i="22"/>
  <c r="P263" i="22"/>
  <c r="P288" i="22" s="1"/>
  <c r="P409" i="22" s="1"/>
  <c r="F271" i="22"/>
  <c r="F296" i="22" s="1"/>
  <c r="F417" i="22" s="1"/>
  <c r="F158" i="22"/>
  <c r="F191" i="22" s="1"/>
  <c r="F216" i="22" s="1"/>
  <c r="F400" i="22" s="1"/>
  <c r="E89" i="22"/>
  <c r="F332" i="22"/>
  <c r="F357" i="22" s="1"/>
  <c r="F430" i="22" s="1"/>
  <c r="E105" i="22"/>
  <c r="F338" i="22"/>
  <c r="F363" i="22" s="1"/>
  <c r="F436" i="22" s="1"/>
  <c r="F131" i="22"/>
  <c r="G130" i="22"/>
  <c r="G133" i="22" s="1"/>
  <c r="E111" i="22"/>
  <c r="F132" i="22"/>
  <c r="F160" i="22"/>
  <c r="P265" i="22"/>
  <c r="P290" i="22" s="1"/>
  <c r="P411" i="22" s="1"/>
  <c r="Q83" i="22"/>
  <c r="P152" i="22"/>
  <c r="P185" i="22" s="1"/>
  <c r="P210" i="22" s="1"/>
  <c r="P394" i="22" s="1"/>
  <c r="P157" i="22"/>
  <c r="P190" i="22" s="1"/>
  <c r="P215" i="22" s="1"/>
  <c r="P399" i="22" s="1"/>
  <c r="F264" i="22"/>
  <c r="F289" i="22" s="1"/>
  <c r="F410" i="22" s="1"/>
  <c r="F151" i="22"/>
  <c r="F184" i="22" s="1"/>
  <c r="F209" i="22" s="1"/>
  <c r="F393" i="22" s="1"/>
  <c r="E82" i="22"/>
  <c r="F331" i="22"/>
  <c r="F356" i="22" s="1"/>
  <c r="F429" i="22" s="1"/>
  <c r="E104" i="22"/>
  <c r="E336" i="22"/>
  <c r="E361" i="22" s="1"/>
  <c r="E434" i="22" s="1"/>
  <c r="D109" i="22"/>
  <c r="Q336" i="22"/>
  <c r="Q361" i="22" s="1"/>
  <c r="R109" i="22"/>
  <c r="Q272" i="22"/>
  <c r="Q297" i="22" s="1"/>
  <c r="R90" i="22"/>
  <c r="S333" i="22"/>
  <c r="S358" i="22" s="1"/>
  <c r="T106" i="22"/>
  <c r="E272" i="22"/>
  <c r="E297" i="22" s="1"/>
  <c r="E418" i="22" s="1"/>
  <c r="D90" i="22"/>
  <c r="P131" i="22"/>
  <c r="P338" i="22"/>
  <c r="P363" i="22" s="1"/>
  <c r="P436" i="22" s="1"/>
  <c r="Q111" i="22"/>
  <c r="Q130" i="22" s="1"/>
  <c r="P160" i="22"/>
  <c r="O169" i="22" s="1"/>
  <c r="O170" i="22" s="1"/>
  <c r="E125" i="22" l="1"/>
  <c r="Z218" i="22"/>
  <c r="O402" i="22"/>
  <c r="E204" i="22"/>
  <c r="E391" i="22"/>
  <c r="P132" i="22"/>
  <c r="P133" i="22" s="1"/>
  <c r="P168" i="22"/>
  <c r="D336" i="22"/>
  <c r="D361" i="22" s="1"/>
  <c r="D434" i="22" s="1"/>
  <c r="C109" i="22"/>
  <c r="C336" i="22" s="1"/>
  <c r="C361" i="22" s="1"/>
  <c r="C434" i="22" s="1"/>
  <c r="E264" i="22"/>
  <c r="E289" i="22" s="1"/>
  <c r="E410" i="22" s="1"/>
  <c r="D82" i="22"/>
  <c r="E151" i="22"/>
  <c r="E184" i="22" s="1"/>
  <c r="E209" i="22" s="1"/>
  <c r="E393" i="22" s="1"/>
  <c r="E162" i="22"/>
  <c r="D93" i="22"/>
  <c r="Q332" i="22"/>
  <c r="Q357" i="22" s="1"/>
  <c r="R105" i="22"/>
  <c r="R93" i="22"/>
  <c r="Q162" i="22"/>
  <c r="E330" i="22"/>
  <c r="E355" i="22" s="1"/>
  <c r="E428" i="22" s="1"/>
  <c r="D103" i="22"/>
  <c r="R268" i="22"/>
  <c r="R293" i="22" s="1"/>
  <c r="S86" i="22"/>
  <c r="R155" i="22"/>
  <c r="R188" i="22" s="1"/>
  <c r="R213" i="22" s="1"/>
  <c r="Q335" i="22"/>
  <c r="Q360" i="22" s="1"/>
  <c r="R108" i="22"/>
  <c r="R157" i="22" s="1"/>
  <c r="R190" i="22" s="1"/>
  <c r="R215" i="22" s="1"/>
  <c r="E337" i="22"/>
  <c r="E362" i="22" s="1"/>
  <c r="E435" i="22" s="1"/>
  <c r="D110" i="22"/>
  <c r="D159" i="22" s="1"/>
  <c r="D192" i="22" s="1"/>
  <c r="D217" i="22" s="1"/>
  <c r="D401" i="22" s="1"/>
  <c r="S273" i="22"/>
  <c r="S298" i="22" s="1"/>
  <c r="T91" i="22"/>
  <c r="S124" i="22" s="1"/>
  <c r="S123" i="22"/>
  <c r="D92" i="22"/>
  <c r="E161" i="22"/>
  <c r="Q266" i="22"/>
  <c r="Q291" i="22" s="1"/>
  <c r="Q153" i="22"/>
  <c r="Q186" i="22" s="1"/>
  <c r="Q211" i="22" s="1"/>
  <c r="R84" i="22"/>
  <c r="D270" i="22"/>
  <c r="D295" i="22" s="1"/>
  <c r="D416" i="22" s="1"/>
  <c r="C88" i="22"/>
  <c r="T333" i="22"/>
  <c r="T358" i="22" s="1"/>
  <c r="U106" i="22"/>
  <c r="Q265" i="22"/>
  <c r="Q290" i="22" s="1"/>
  <c r="R83" i="22"/>
  <c r="Q152" i="22"/>
  <c r="Q185" i="22" s="1"/>
  <c r="Q210" i="22" s="1"/>
  <c r="E338" i="22"/>
  <c r="E363" i="22" s="1"/>
  <c r="E436" i="22" s="1"/>
  <c r="E132" i="22"/>
  <c r="F130" i="22"/>
  <c r="F133" i="22" s="1"/>
  <c r="D111" i="22"/>
  <c r="E131" i="22"/>
  <c r="E160" i="22"/>
  <c r="E332" i="22"/>
  <c r="E357" i="22" s="1"/>
  <c r="E430" i="22" s="1"/>
  <c r="D105" i="22"/>
  <c r="E329" i="22"/>
  <c r="E354" i="22" s="1"/>
  <c r="E427" i="22" s="1"/>
  <c r="D102" i="22"/>
  <c r="Q337" i="22"/>
  <c r="Q362" i="22" s="1"/>
  <c r="R110" i="22"/>
  <c r="R159" i="22" s="1"/>
  <c r="R192" i="22" s="1"/>
  <c r="R217" i="22" s="1"/>
  <c r="E266" i="22"/>
  <c r="E291" i="22" s="1"/>
  <c r="E412" i="22" s="1"/>
  <c r="E153" i="22"/>
  <c r="E186" i="22" s="1"/>
  <c r="E211" i="22" s="1"/>
  <c r="E395" i="22" s="1"/>
  <c r="D84" i="22"/>
  <c r="D155" i="22"/>
  <c r="D188" i="22" s="1"/>
  <c r="D213" i="22" s="1"/>
  <c r="D397" i="22" s="1"/>
  <c r="D268" i="22"/>
  <c r="D293" i="22" s="1"/>
  <c r="D414" i="22" s="1"/>
  <c r="C86" i="22"/>
  <c r="D269" i="22"/>
  <c r="D294" i="22" s="1"/>
  <c r="D415" i="22" s="1"/>
  <c r="C87" i="22"/>
  <c r="E263" i="22"/>
  <c r="E288" i="22" s="1"/>
  <c r="E409" i="22" s="1"/>
  <c r="E150" i="22"/>
  <c r="E183" i="22" s="1"/>
  <c r="E208" i="22" s="1"/>
  <c r="E392" i="22" s="1"/>
  <c r="D81" i="22"/>
  <c r="Q161" i="22"/>
  <c r="R92" i="22"/>
  <c r="S122" i="22"/>
  <c r="Q327" i="22"/>
  <c r="Q352" i="22" s="1"/>
  <c r="R100" i="22"/>
  <c r="R149" i="22" s="1"/>
  <c r="R182" i="22" s="1"/>
  <c r="R207" i="22" s="1"/>
  <c r="E334" i="22"/>
  <c r="E359" i="22" s="1"/>
  <c r="E432" i="22" s="1"/>
  <c r="D107" i="22"/>
  <c r="D156" i="22" s="1"/>
  <c r="D189" i="22" s="1"/>
  <c r="D214" i="22" s="1"/>
  <c r="D398" i="22" s="1"/>
  <c r="Q338" i="22"/>
  <c r="Q363" i="22" s="1"/>
  <c r="Q131" i="22"/>
  <c r="R111" i="22"/>
  <c r="R130" i="22" s="1"/>
  <c r="Q160" i="22"/>
  <c r="P169" i="22" s="1"/>
  <c r="D272" i="22"/>
  <c r="D297" i="22" s="1"/>
  <c r="D418" i="22" s="1"/>
  <c r="C90" i="22"/>
  <c r="R336" i="22"/>
  <c r="R361" i="22" s="1"/>
  <c r="S109" i="22"/>
  <c r="E331" i="22"/>
  <c r="E356" i="22" s="1"/>
  <c r="E429" i="22" s="1"/>
  <c r="D104" i="22"/>
  <c r="D163" i="22"/>
  <c r="D146" i="22" s="1"/>
  <c r="D165" i="22" s="1"/>
  <c r="C94" i="22"/>
  <c r="C163" i="22" s="1"/>
  <c r="R270" i="22"/>
  <c r="R295" i="22" s="1"/>
  <c r="S88" i="22"/>
  <c r="C273" i="22"/>
  <c r="C298" i="22" s="1"/>
  <c r="C419" i="22" s="1"/>
  <c r="C124" i="22"/>
  <c r="D122" i="22"/>
  <c r="D125" i="22" s="1"/>
  <c r="C123" i="22"/>
  <c r="E327" i="22"/>
  <c r="E352" i="22" s="1"/>
  <c r="E425" i="22" s="1"/>
  <c r="D100" i="22"/>
  <c r="D149" i="22" s="1"/>
  <c r="D182" i="22" s="1"/>
  <c r="D207" i="22" s="1"/>
  <c r="R262" i="22"/>
  <c r="R287" i="22" s="1"/>
  <c r="S80" i="22"/>
  <c r="R269" i="22"/>
  <c r="R294" i="22" s="1"/>
  <c r="S87" i="22"/>
  <c r="E267" i="22"/>
  <c r="E292" i="22" s="1"/>
  <c r="E413" i="22" s="1"/>
  <c r="E154" i="22"/>
  <c r="E187" i="22" s="1"/>
  <c r="E212" i="22" s="1"/>
  <c r="E396" i="22" s="1"/>
  <c r="D85" i="22"/>
  <c r="Q331" i="22"/>
  <c r="Q356" i="22" s="1"/>
  <c r="R104" i="22"/>
  <c r="Q158" i="22"/>
  <c r="Q191" i="22" s="1"/>
  <c r="Q216" i="22" s="1"/>
  <c r="Q271" i="22"/>
  <c r="Q296" i="22" s="1"/>
  <c r="R89" i="22"/>
  <c r="E328" i="22"/>
  <c r="E353" i="22" s="1"/>
  <c r="E426" i="22" s="1"/>
  <c r="D101" i="22"/>
  <c r="R163" i="22"/>
  <c r="R146" i="22" s="1"/>
  <c r="R165" i="22" s="1"/>
  <c r="S94" i="22"/>
  <c r="P171" i="22"/>
  <c r="P193" i="22"/>
  <c r="P218" i="22" s="1"/>
  <c r="P402" i="22" s="1"/>
  <c r="E159" i="22"/>
  <c r="E192" i="22" s="1"/>
  <c r="E217" i="22" s="1"/>
  <c r="E401" i="22" s="1"/>
  <c r="R272" i="22"/>
  <c r="R297" i="22" s="1"/>
  <c r="S90" i="22"/>
  <c r="F193" i="22"/>
  <c r="F218" i="22" s="1"/>
  <c r="F402" i="22" s="1"/>
  <c r="F171" i="22"/>
  <c r="F169" i="22"/>
  <c r="G168" i="22"/>
  <c r="G170" i="22" s="1"/>
  <c r="E158" i="22"/>
  <c r="E191" i="22" s="1"/>
  <c r="E216" i="22" s="1"/>
  <c r="E400" i="22" s="1"/>
  <c r="E271" i="22"/>
  <c r="E296" i="22" s="1"/>
  <c r="E417" i="22" s="1"/>
  <c r="D89" i="22"/>
  <c r="Q263" i="22"/>
  <c r="Q288" i="22" s="1"/>
  <c r="Q150" i="22"/>
  <c r="Q183" i="22" s="1"/>
  <c r="Q208" i="22" s="1"/>
  <c r="R81" i="22"/>
  <c r="Q329" i="22"/>
  <c r="Q354" i="22" s="1"/>
  <c r="R102" i="22"/>
  <c r="Q267" i="22"/>
  <c r="Q292" i="22" s="1"/>
  <c r="Q154" i="22"/>
  <c r="Q187" i="22" s="1"/>
  <c r="Q212" i="22" s="1"/>
  <c r="R85" i="22"/>
  <c r="Q330" i="22"/>
  <c r="Q355" i="22" s="1"/>
  <c r="R103" i="22"/>
  <c r="Q157" i="22"/>
  <c r="Q190" i="22" s="1"/>
  <c r="Q215" i="22" s="1"/>
  <c r="D262" i="22"/>
  <c r="D287" i="22" s="1"/>
  <c r="D408" i="22" s="1"/>
  <c r="C80" i="22"/>
  <c r="E335" i="22"/>
  <c r="E360" i="22" s="1"/>
  <c r="E433" i="22" s="1"/>
  <c r="D108" i="22"/>
  <c r="R124" i="22"/>
  <c r="R125" i="22" s="1"/>
  <c r="Q328" i="22"/>
  <c r="Q353" i="22" s="1"/>
  <c r="R101" i="22"/>
  <c r="Q334" i="22"/>
  <c r="Q359" i="22" s="1"/>
  <c r="R107" i="22"/>
  <c r="E157" i="22"/>
  <c r="E190" i="22" s="1"/>
  <c r="E215" i="22" s="1"/>
  <c r="E399" i="22" s="1"/>
  <c r="E265" i="22"/>
  <c r="E290" i="22" s="1"/>
  <c r="E411" i="22" s="1"/>
  <c r="E152" i="22"/>
  <c r="E185" i="22" s="1"/>
  <c r="E210" i="22" s="1"/>
  <c r="E394" i="22" s="1"/>
  <c r="D83" i="22"/>
  <c r="Q264" i="22"/>
  <c r="Q289" i="22" s="1"/>
  <c r="Q151" i="22"/>
  <c r="Q184" i="22" s="1"/>
  <c r="Q209" i="22" s="1"/>
  <c r="R82" i="22"/>
  <c r="D204" i="22" l="1"/>
  <c r="D391" i="22"/>
  <c r="P170" i="22"/>
  <c r="Q168" i="22"/>
  <c r="D265" i="22"/>
  <c r="D290" i="22" s="1"/>
  <c r="D411" i="22" s="1"/>
  <c r="D152" i="22"/>
  <c r="D185" i="22" s="1"/>
  <c r="D210" i="22" s="1"/>
  <c r="D394" i="22" s="1"/>
  <c r="C83" i="22"/>
  <c r="R334" i="22"/>
  <c r="R359" i="22" s="1"/>
  <c r="S107" i="22"/>
  <c r="S156" i="22" s="1"/>
  <c r="S189" i="22" s="1"/>
  <c r="S214" i="22" s="1"/>
  <c r="R330" i="22"/>
  <c r="R355" i="22" s="1"/>
  <c r="S103" i="22"/>
  <c r="R331" i="22"/>
  <c r="R356" i="22" s="1"/>
  <c r="S104" i="22"/>
  <c r="S262" i="22"/>
  <c r="S287" i="22" s="1"/>
  <c r="T80" i="22"/>
  <c r="C104" i="22"/>
  <c r="C331" i="22" s="1"/>
  <c r="C356" i="22" s="1"/>
  <c r="C429" i="22" s="1"/>
  <c r="D331" i="22"/>
  <c r="D356" i="22" s="1"/>
  <c r="D429" i="22" s="1"/>
  <c r="C272" i="22"/>
  <c r="C297" i="22" s="1"/>
  <c r="C418" i="22" s="1"/>
  <c r="R338" i="22"/>
  <c r="R363" i="22" s="1"/>
  <c r="R131" i="22"/>
  <c r="S111" i="22"/>
  <c r="S130" i="22" s="1"/>
  <c r="R160" i="22"/>
  <c r="Q169" i="22" s="1"/>
  <c r="D263" i="22"/>
  <c r="D288" i="22" s="1"/>
  <c r="D409" i="22" s="1"/>
  <c r="D150" i="22"/>
  <c r="D183" i="22" s="1"/>
  <c r="D208" i="22" s="1"/>
  <c r="D392" i="22" s="1"/>
  <c r="C81" i="22"/>
  <c r="R337" i="22"/>
  <c r="R362" i="22" s="1"/>
  <c r="S110" i="22"/>
  <c r="S159" i="22" s="1"/>
  <c r="S192" i="22" s="1"/>
  <c r="S217" i="22" s="1"/>
  <c r="D332" i="22"/>
  <c r="D357" i="22" s="1"/>
  <c r="D430" i="22" s="1"/>
  <c r="C105" i="22"/>
  <c r="C332" i="22" s="1"/>
  <c r="C357" i="22" s="1"/>
  <c r="C430" i="22" s="1"/>
  <c r="D338" i="22"/>
  <c r="D363" i="22" s="1"/>
  <c r="D436" i="22" s="1"/>
  <c r="D131" i="22"/>
  <c r="D132" i="22"/>
  <c r="E130" i="22"/>
  <c r="E133" i="22" s="1"/>
  <c r="C111" i="22"/>
  <c r="D160" i="22"/>
  <c r="R153" i="22"/>
  <c r="R186" i="22" s="1"/>
  <c r="R211" i="22" s="1"/>
  <c r="R266" i="22"/>
  <c r="R291" i="22" s="1"/>
  <c r="S84" i="22"/>
  <c r="D161" i="22"/>
  <c r="C92" i="22"/>
  <c r="C161" i="22" s="1"/>
  <c r="S268" i="22"/>
  <c r="S293" i="22" s="1"/>
  <c r="S155" i="22"/>
  <c r="S188" i="22" s="1"/>
  <c r="S213" i="22" s="1"/>
  <c r="T86" i="22"/>
  <c r="D162" i="22"/>
  <c r="C93" i="22"/>
  <c r="C162" i="22" s="1"/>
  <c r="R151" i="22"/>
  <c r="R184" i="22" s="1"/>
  <c r="R209" i="22" s="1"/>
  <c r="R264" i="22"/>
  <c r="R289" i="22" s="1"/>
  <c r="S82" i="22"/>
  <c r="D335" i="22"/>
  <c r="D360" i="22" s="1"/>
  <c r="D433" i="22" s="1"/>
  <c r="C108" i="22"/>
  <c r="C335" i="22" s="1"/>
  <c r="C360" i="22" s="1"/>
  <c r="C433" i="22" s="1"/>
  <c r="C262" i="22"/>
  <c r="C287" i="22" s="1"/>
  <c r="C408" i="22" s="1"/>
  <c r="R329" i="22"/>
  <c r="R354" i="22" s="1"/>
  <c r="S102" i="22"/>
  <c r="S272" i="22"/>
  <c r="S297" i="22" s="1"/>
  <c r="T90" i="22"/>
  <c r="S163" i="22"/>
  <c r="S146" i="22" s="1"/>
  <c r="S165" i="22" s="1"/>
  <c r="T94" i="22"/>
  <c r="R271" i="22"/>
  <c r="R296" i="22" s="1"/>
  <c r="R158" i="22"/>
  <c r="R191" i="22" s="1"/>
  <c r="R216" i="22" s="1"/>
  <c r="S89" i="22"/>
  <c r="S269" i="22"/>
  <c r="S294" i="22" s="1"/>
  <c r="T87" i="22"/>
  <c r="D334" i="22"/>
  <c r="D359" i="22" s="1"/>
  <c r="D432" i="22" s="1"/>
  <c r="C107" i="22"/>
  <c r="C334" i="22" s="1"/>
  <c r="C359" i="22" s="1"/>
  <c r="C432" i="22" s="1"/>
  <c r="S125" i="22"/>
  <c r="D266" i="22"/>
  <c r="D291" i="22" s="1"/>
  <c r="D412" i="22" s="1"/>
  <c r="C84" i="22"/>
  <c r="D153" i="22"/>
  <c r="D186" i="22" s="1"/>
  <c r="D211" i="22" s="1"/>
  <c r="D395" i="22" s="1"/>
  <c r="R265" i="22"/>
  <c r="R290" i="22" s="1"/>
  <c r="R152" i="22"/>
  <c r="R185" i="22" s="1"/>
  <c r="R210" i="22" s="1"/>
  <c r="S83" i="22"/>
  <c r="D157" i="22"/>
  <c r="D190" i="22" s="1"/>
  <c r="D215" i="22" s="1"/>
  <c r="D399" i="22" s="1"/>
  <c r="R335" i="22"/>
  <c r="R360" i="22" s="1"/>
  <c r="S108" i="22"/>
  <c r="S157" i="22" s="1"/>
  <c r="S190" i="22" s="1"/>
  <c r="S215" i="22" s="1"/>
  <c r="R162" i="22"/>
  <c r="S93" i="22"/>
  <c r="R328" i="22"/>
  <c r="R353" i="22" s="1"/>
  <c r="S101" i="22"/>
  <c r="R267" i="22"/>
  <c r="R292" i="22" s="1"/>
  <c r="R154" i="22"/>
  <c r="R187" i="22" s="1"/>
  <c r="R212" i="22" s="1"/>
  <c r="S85" i="22"/>
  <c r="D271" i="22"/>
  <c r="D296" i="22" s="1"/>
  <c r="D417" i="22" s="1"/>
  <c r="D158" i="22"/>
  <c r="D191" i="22" s="1"/>
  <c r="D216" i="22" s="1"/>
  <c r="D400" i="22" s="1"/>
  <c r="C89" i="22"/>
  <c r="D267" i="22"/>
  <c r="D292" i="22" s="1"/>
  <c r="D413" i="22" s="1"/>
  <c r="D154" i="22"/>
  <c r="D187" i="22" s="1"/>
  <c r="D212" i="22" s="1"/>
  <c r="D396" i="22" s="1"/>
  <c r="C85" i="22"/>
  <c r="R156" i="22"/>
  <c r="R189" i="22" s="1"/>
  <c r="R214" i="22" s="1"/>
  <c r="S270" i="22"/>
  <c r="S295" i="22" s="1"/>
  <c r="T88" i="22"/>
  <c r="S336" i="22"/>
  <c r="S361" i="22" s="1"/>
  <c r="T109" i="22"/>
  <c r="R161" i="22"/>
  <c r="S92" i="22"/>
  <c r="C268" i="22"/>
  <c r="C293" i="22" s="1"/>
  <c r="C414" i="22" s="1"/>
  <c r="C155" i="22"/>
  <c r="C188" i="22" s="1"/>
  <c r="C213" i="22" s="1"/>
  <c r="C397" i="22" s="1"/>
  <c r="D329" i="22"/>
  <c r="D354" i="22" s="1"/>
  <c r="D427" i="22" s="1"/>
  <c r="C102" i="22"/>
  <c r="C329" i="22" s="1"/>
  <c r="C354" i="22" s="1"/>
  <c r="C427" i="22" s="1"/>
  <c r="F168" i="22"/>
  <c r="F170" i="22" s="1"/>
  <c r="E169" i="22"/>
  <c r="E171" i="22"/>
  <c r="E193" i="22"/>
  <c r="E218" i="22" s="1"/>
  <c r="E402" i="22" s="1"/>
  <c r="C270" i="22"/>
  <c r="C295" i="22" s="1"/>
  <c r="C416" i="22" s="1"/>
  <c r="T273" i="22"/>
  <c r="T298" i="22" s="1"/>
  <c r="U91" i="22"/>
  <c r="U122" i="22" s="1"/>
  <c r="T123" i="22"/>
  <c r="D330" i="22"/>
  <c r="D355" i="22" s="1"/>
  <c r="D428" i="22" s="1"/>
  <c r="C103" i="22"/>
  <c r="C330" i="22" s="1"/>
  <c r="C355" i="22" s="1"/>
  <c r="C428" i="22" s="1"/>
  <c r="R332" i="22"/>
  <c r="R357" i="22" s="1"/>
  <c r="S105" i="22"/>
  <c r="R263" i="22"/>
  <c r="R288" i="22" s="1"/>
  <c r="R150" i="22"/>
  <c r="R183" i="22" s="1"/>
  <c r="R208" i="22" s="1"/>
  <c r="S81" i="22"/>
  <c r="C101" i="22"/>
  <c r="C328" i="22" s="1"/>
  <c r="C353" i="22" s="1"/>
  <c r="C426" i="22" s="1"/>
  <c r="D328" i="22"/>
  <c r="D353" i="22" s="1"/>
  <c r="D426" i="22" s="1"/>
  <c r="D327" i="22"/>
  <c r="D352" i="22" s="1"/>
  <c r="D425" i="22" s="1"/>
  <c r="C100" i="22"/>
  <c r="C327" i="22" s="1"/>
  <c r="C352" i="22" s="1"/>
  <c r="C425" i="22" s="1"/>
  <c r="C122" i="22"/>
  <c r="C125" i="22" s="1"/>
  <c r="Q193" i="22"/>
  <c r="Q218" i="22" s="1"/>
  <c r="Q171" i="22"/>
  <c r="Q132" i="22"/>
  <c r="Q133" i="22" s="1"/>
  <c r="R327" i="22"/>
  <c r="R352" i="22" s="1"/>
  <c r="S100" i="22"/>
  <c r="S149" i="22" s="1"/>
  <c r="S182" i="22" s="1"/>
  <c r="S207" i="22" s="1"/>
  <c r="C269" i="22"/>
  <c r="C294" i="22" s="1"/>
  <c r="C415" i="22" s="1"/>
  <c r="U333" i="22"/>
  <c r="U358" i="22" s="1"/>
  <c r="V106" i="22"/>
  <c r="V333" i="22" s="1"/>
  <c r="V358" i="22" s="1"/>
  <c r="T122" i="22"/>
  <c r="D337" i="22"/>
  <c r="D362" i="22" s="1"/>
  <c r="D435" i="22" s="1"/>
  <c r="C110" i="22"/>
  <c r="C337" i="22" s="1"/>
  <c r="C362" i="22" s="1"/>
  <c r="C435" i="22" s="1"/>
  <c r="D151" i="22"/>
  <c r="D184" i="22" s="1"/>
  <c r="D209" i="22" s="1"/>
  <c r="D393" i="22" s="1"/>
  <c r="D264" i="22"/>
  <c r="D289" i="22" s="1"/>
  <c r="D410" i="22" s="1"/>
  <c r="C82" i="22"/>
  <c r="Q170" i="22" l="1"/>
  <c r="C157" i="22"/>
  <c r="C190" i="22" s="1"/>
  <c r="C215" i="22" s="1"/>
  <c r="C399" i="22" s="1"/>
  <c r="C156" i="22"/>
  <c r="C189" i="22" s="1"/>
  <c r="C214" i="22" s="1"/>
  <c r="C398" i="22" s="1"/>
  <c r="C149" i="22"/>
  <c r="C182" i="22" s="1"/>
  <c r="C207" i="22" s="1"/>
  <c r="C391" i="22" s="1"/>
  <c r="R132" i="22"/>
  <c r="R133" i="22" s="1"/>
  <c r="S332" i="22"/>
  <c r="S357" i="22" s="1"/>
  <c r="T105" i="22"/>
  <c r="U123" i="22"/>
  <c r="U273" i="22"/>
  <c r="U298" i="22" s="1"/>
  <c r="V91" i="22"/>
  <c r="U124" i="22" s="1"/>
  <c r="S161" i="22"/>
  <c r="T92" i="22"/>
  <c r="S267" i="22"/>
  <c r="S292" i="22" s="1"/>
  <c r="S154" i="22"/>
  <c r="S187" i="22" s="1"/>
  <c r="S212" i="22" s="1"/>
  <c r="T85" i="22"/>
  <c r="S264" i="22"/>
  <c r="S289" i="22" s="1"/>
  <c r="T82" i="22"/>
  <c r="S151" i="22"/>
  <c r="S184" i="22" s="1"/>
  <c r="S209" i="22" s="1"/>
  <c r="C159" i="22"/>
  <c r="C192" i="22" s="1"/>
  <c r="C217" i="22" s="1"/>
  <c r="C401" i="22" s="1"/>
  <c r="T100" i="22"/>
  <c r="T149" i="22" s="1"/>
  <c r="T182" i="22" s="1"/>
  <c r="T207" i="22" s="1"/>
  <c r="S327" i="22"/>
  <c r="S352" i="22" s="1"/>
  <c r="S263" i="22"/>
  <c r="S288" i="22" s="1"/>
  <c r="S150" i="22"/>
  <c r="S183" i="22" s="1"/>
  <c r="S208" i="22" s="1"/>
  <c r="T81" i="22"/>
  <c r="T124" i="22"/>
  <c r="T125" i="22" s="1"/>
  <c r="C267" i="22"/>
  <c r="C292" i="22" s="1"/>
  <c r="C413" i="22" s="1"/>
  <c r="C154" i="22"/>
  <c r="C187" i="22" s="1"/>
  <c r="C212" i="22" s="1"/>
  <c r="C396" i="22" s="1"/>
  <c r="C271" i="22"/>
  <c r="C296" i="22" s="1"/>
  <c r="C417" i="22" s="1"/>
  <c r="C158" i="22"/>
  <c r="C191" i="22" s="1"/>
  <c r="C216" i="22" s="1"/>
  <c r="C400" i="22" s="1"/>
  <c r="T93" i="22"/>
  <c r="S162" i="22"/>
  <c r="T163" i="22"/>
  <c r="T146" i="22" s="1"/>
  <c r="T165" i="22" s="1"/>
  <c r="U94" i="22"/>
  <c r="T155" i="22"/>
  <c r="T188" i="22" s="1"/>
  <c r="T213" i="22" s="1"/>
  <c r="T268" i="22"/>
  <c r="T293" i="22" s="1"/>
  <c r="U86" i="22"/>
  <c r="D193" i="22"/>
  <c r="D218" i="22" s="1"/>
  <c r="D402" i="22" s="1"/>
  <c r="D171" i="22"/>
  <c r="E168" i="22"/>
  <c r="E170" i="22" s="1"/>
  <c r="D169" i="22"/>
  <c r="S337" i="22"/>
  <c r="S362" i="22" s="1"/>
  <c r="T110" i="22"/>
  <c r="T159" i="22" s="1"/>
  <c r="T192" i="22" s="1"/>
  <c r="T217" i="22" s="1"/>
  <c r="T262" i="22"/>
  <c r="T287" i="22" s="1"/>
  <c r="U80" i="22"/>
  <c r="S330" i="22"/>
  <c r="S355" i="22" s="1"/>
  <c r="T103" i="22"/>
  <c r="C152" i="22"/>
  <c r="C185" i="22" s="1"/>
  <c r="C210" i="22" s="1"/>
  <c r="C394" i="22" s="1"/>
  <c r="C265" i="22"/>
  <c r="C290" i="22" s="1"/>
  <c r="C411" i="22" s="1"/>
  <c r="T270" i="22"/>
  <c r="T295" i="22" s="1"/>
  <c r="U88" i="22"/>
  <c r="S152" i="22"/>
  <c r="S185" i="22" s="1"/>
  <c r="S210" i="22" s="1"/>
  <c r="S265" i="22"/>
  <c r="S290" i="22" s="1"/>
  <c r="T83" i="22"/>
  <c r="C266" i="22"/>
  <c r="C291" i="22" s="1"/>
  <c r="C412" i="22" s="1"/>
  <c r="C153" i="22"/>
  <c r="C186" i="22" s="1"/>
  <c r="C211" i="22" s="1"/>
  <c r="C395" i="22" s="1"/>
  <c r="S271" i="22"/>
  <c r="S296" i="22" s="1"/>
  <c r="S158" i="22"/>
  <c r="S191" i="22" s="1"/>
  <c r="S216" i="22" s="1"/>
  <c r="T89" i="22"/>
  <c r="S329" i="22"/>
  <c r="S354" i="22" s="1"/>
  <c r="T102" i="22"/>
  <c r="S266" i="22"/>
  <c r="S291" i="22" s="1"/>
  <c r="T84" i="22"/>
  <c r="S153" i="22"/>
  <c r="S186" i="22" s="1"/>
  <c r="S211" i="22" s="1"/>
  <c r="C338" i="22"/>
  <c r="C363" i="22" s="1"/>
  <c r="C436" i="22" s="1"/>
  <c r="C132" i="22"/>
  <c r="D130" i="22"/>
  <c r="D133" i="22" s="1"/>
  <c r="C131" i="22"/>
  <c r="C160" i="22"/>
  <c r="R193" i="22"/>
  <c r="R218" i="22" s="1"/>
  <c r="R171" i="22"/>
  <c r="C264" i="22"/>
  <c r="C289" i="22" s="1"/>
  <c r="C410" i="22" s="1"/>
  <c r="C151" i="22"/>
  <c r="C184" i="22" s="1"/>
  <c r="C209" i="22" s="1"/>
  <c r="C393" i="22" s="1"/>
  <c r="R168" i="22"/>
  <c r="T336" i="22"/>
  <c r="T361" i="22" s="1"/>
  <c r="U109" i="22"/>
  <c r="S328" i="22"/>
  <c r="S353" i="22" s="1"/>
  <c r="T101" i="22"/>
  <c r="S335" i="22"/>
  <c r="S360" i="22" s="1"/>
  <c r="T108" i="22"/>
  <c r="T269" i="22"/>
  <c r="T294" i="22" s="1"/>
  <c r="U87" i="22"/>
  <c r="T272" i="22"/>
  <c r="T297" i="22" s="1"/>
  <c r="U90" i="22"/>
  <c r="C263" i="22"/>
  <c r="C288" i="22" s="1"/>
  <c r="C409" i="22" s="1"/>
  <c r="C150" i="22"/>
  <c r="C183" i="22" s="1"/>
  <c r="C208" i="22" s="1"/>
  <c r="C392" i="22" s="1"/>
  <c r="S338" i="22"/>
  <c r="S363" i="22" s="1"/>
  <c r="T111" i="22"/>
  <c r="S132" i="22" s="1"/>
  <c r="S131" i="22"/>
  <c r="S160" i="22"/>
  <c r="S168" i="22" s="1"/>
  <c r="S331" i="22"/>
  <c r="S356" i="22" s="1"/>
  <c r="T104" i="22"/>
  <c r="S334" i="22"/>
  <c r="S359" i="22" s="1"/>
  <c r="T107" i="22"/>
  <c r="T156" i="22" s="1"/>
  <c r="T189" i="22" s="1"/>
  <c r="T214" i="22" s="1"/>
  <c r="S133" i="22" l="1"/>
  <c r="C130" i="22"/>
  <c r="C133" i="22" s="1"/>
  <c r="U125" i="22"/>
  <c r="T335" i="22"/>
  <c r="T360" i="22" s="1"/>
  <c r="U108" i="22"/>
  <c r="U157" i="22" s="1"/>
  <c r="U190" i="22" s="1"/>
  <c r="U215" i="22" s="1"/>
  <c r="U336" i="22"/>
  <c r="U361" i="22" s="1"/>
  <c r="V109" i="22"/>
  <c r="V336" i="22" s="1"/>
  <c r="V361" i="22" s="1"/>
  <c r="T265" i="22"/>
  <c r="T290" i="22" s="1"/>
  <c r="T152" i="22"/>
  <c r="T185" i="22" s="1"/>
  <c r="T210" i="22" s="1"/>
  <c r="U83" i="22"/>
  <c r="T157" i="22"/>
  <c r="T190" i="22" s="1"/>
  <c r="T215" i="22" s="1"/>
  <c r="U268" i="22"/>
  <c r="U293" i="22" s="1"/>
  <c r="U155" i="22"/>
  <c r="U188" i="22" s="1"/>
  <c r="U213" i="22" s="1"/>
  <c r="V86" i="22"/>
  <c r="T263" i="22"/>
  <c r="T288" i="22" s="1"/>
  <c r="U81" i="22"/>
  <c r="T150" i="22"/>
  <c r="T183" i="22" s="1"/>
  <c r="T208" i="22" s="1"/>
  <c r="T327" i="22"/>
  <c r="T352" i="22" s="1"/>
  <c r="U100" i="22"/>
  <c r="U149" i="22" s="1"/>
  <c r="U182" i="22" s="1"/>
  <c r="U207" i="22" s="1"/>
  <c r="T161" i="22"/>
  <c r="U92" i="22"/>
  <c r="T332" i="22"/>
  <c r="T357" i="22" s="1"/>
  <c r="U105" i="22"/>
  <c r="C193" i="22"/>
  <c r="C218" i="22" s="1"/>
  <c r="C402" i="22" s="1"/>
  <c r="D168" i="22"/>
  <c r="D170" i="22" s="1"/>
  <c r="C169" i="22"/>
  <c r="C171" i="22"/>
  <c r="T329" i="22"/>
  <c r="T354" i="22" s="1"/>
  <c r="U102" i="22"/>
  <c r="U103" i="22"/>
  <c r="T330" i="22"/>
  <c r="T355" i="22" s="1"/>
  <c r="T267" i="22"/>
  <c r="T292" i="22" s="1"/>
  <c r="U85" i="22"/>
  <c r="T154" i="22"/>
  <c r="T187" i="22" s="1"/>
  <c r="T212" i="22" s="1"/>
  <c r="T331" i="22"/>
  <c r="T356" i="22" s="1"/>
  <c r="U104" i="22"/>
  <c r="U107" i="22"/>
  <c r="U156" i="22" s="1"/>
  <c r="U189" i="22" s="1"/>
  <c r="U214" i="22" s="1"/>
  <c r="T334" i="22"/>
  <c r="T359" i="22" s="1"/>
  <c r="S171" i="22"/>
  <c r="S193" i="22"/>
  <c r="S218" i="22" s="1"/>
  <c r="T338" i="22"/>
  <c r="T363" i="22" s="1"/>
  <c r="T131" i="22"/>
  <c r="U111" i="22"/>
  <c r="U130" i="22" s="1"/>
  <c r="T160" i="22"/>
  <c r="U272" i="22"/>
  <c r="U297" i="22" s="1"/>
  <c r="V90" i="22"/>
  <c r="U269" i="22"/>
  <c r="U294" i="22" s="1"/>
  <c r="V87" i="22"/>
  <c r="T328" i="22"/>
  <c r="T353" i="22" s="1"/>
  <c r="U101" i="22"/>
  <c r="R169" i="22"/>
  <c r="R170" i="22" s="1"/>
  <c r="T337" i="22"/>
  <c r="T362" i="22" s="1"/>
  <c r="U110" i="22"/>
  <c r="T162" i="22"/>
  <c r="U93" i="22"/>
  <c r="V273" i="22"/>
  <c r="V298" i="22" s="1"/>
  <c r="V123" i="22"/>
  <c r="V122" i="22"/>
  <c r="T130" i="22"/>
  <c r="T266" i="22"/>
  <c r="T291" i="22" s="1"/>
  <c r="T153" i="22"/>
  <c r="T186" i="22" s="1"/>
  <c r="T211" i="22" s="1"/>
  <c r="U84" i="22"/>
  <c r="T271" i="22"/>
  <c r="T296" i="22" s="1"/>
  <c r="T158" i="22"/>
  <c r="T191" i="22" s="1"/>
  <c r="T216" i="22" s="1"/>
  <c r="U89" i="22"/>
  <c r="U270" i="22"/>
  <c r="U295" i="22" s="1"/>
  <c r="V88" i="22"/>
  <c r="U262" i="22"/>
  <c r="U287" i="22" s="1"/>
  <c r="V80" i="22"/>
  <c r="U163" i="22"/>
  <c r="U146" i="22" s="1"/>
  <c r="U165" i="22" s="1"/>
  <c r="V94" i="22"/>
  <c r="V163" i="22" s="1"/>
  <c r="T151" i="22"/>
  <c r="T184" i="22" s="1"/>
  <c r="T209" i="22" s="1"/>
  <c r="T264" i="22"/>
  <c r="T289" i="22" s="1"/>
  <c r="U82" i="22"/>
  <c r="C168" i="22" l="1"/>
  <c r="C170" i="22" s="1"/>
  <c r="U264" i="22"/>
  <c r="U289" i="22" s="1"/>
  <c r="U151" i="22"/>
  <c r="U184" i="22" s="1"/>
  <c r="U209" i="22" s="1"/>
  <c r="V82" i="22"/>
  <c r="V270" i="22"/>
  <c r="V295" i="22" s="1"/>
  <c r="U337" i="22"/>
  <c r="U362" i="22" s="1"/>
  <c r="V110" i="22"/>
  <c r="V337" i="22" s="1"/>
  <c r="V362" i="22" s="1"/>
  <c r="U328" i="22"/>
  <c r="U353" i="22" s="1"/>
  <c r="V101" i="22"/>
  <c r="V328" i="22" s="1"/>
  <c r="V353" i="22" s="1"/>
  <c r="T193" i="22"/>
  <c r="T218" i="22" s="1"/>
  <c r="T171" i="22"/>
  <c r="U331" i="22"/>
  <c r="U356" i="22" s="1"/>
  <c r="V104" i="22"/>
  <c r="V331" i="22" s="1"/>
  <c r="V356" i="22" s="1"/>
  <c r="U263" i="22"/>
  <c r="U288" i="22" s="1"/>
  <c r="U150" i="22"/>
  <c r="U183" i="22" s="1"/>
  <c r="U208" i="22" s="1"/>
  <c r="V81" i="22"/>
  <c r="V262" i="22"/>
  <c r="V287" i="22" s="1"/>
  <c r="V272" i="22"/>
  <c r="V297" i="22" s="1"/>
  <c r="S169" i="22"/>
  <c r="S170" i="22" s="1"/>
  <c r="U332" i="22"/>
  <c r="U357" i="22" s="1"/>
  <c r="V105" i="22"/>
  <c r="V332" i="22" s="1"/>
  <c r="V357" i="22" s="1"/>
  <c r="U327" i="22"/>
  <c r="U352" i="22" s="1"/>
  <c r="V100" i="22"/>
  <c r="V327" i="22" s="1"/>
  <c r="V352" i="22" s="1"/>
  <c r="U266" i="22"/>
  <c r="U291" i="22" s="1"/>
  <c r="U153" i="22"/>
  <c r="U186" i="22" s="1"/>
  <c r="U211" i="22" s="1"/>
  <c r="V84" i="22"/>
  <c r="U162" i="22"/>
  <c r="V93" i="22"/>
  <c r="V162" i="22" s="1"/>
  <c r="V269" i="22"/>
  <c r="V294" i="22" s="1"/>
  <c r="U159" i="22"/>
  <c r="U192" i="22" s="1"/>
  <c r="U217" i="22" s="1"/>
  <c r="U338" i="22"/>
  <c r="U363" i="22" s="1"/>
  <c r="V111" i="22"/>
  <c r="U132" i="22" s="1"/>
  <c r="U131" i="22"/>
  <c r="U160" i="22"/>
  <c r="T168" i="22"/>
  <c r="U330" i="22"/>
  <c r="U355" i="22" s="1"/>
  <c r="V103" i="22"/>
  <c r="V330" i="22" s="1"/>
  <c r="V355" i="22" s="1"/>
  <c r="V268" i="22"/>
  <c r="V293" i="22" s="1"/>
  <c r="V155" i="22"/>
  <c r="V188" i="22" s="1"/>
  <c r="V213" i="22" s="1"/>
  <c r="U265" i="22"/>
  <c r="U290" i="22" s="1"/>
  <c r="V83" i="22"/>
  <c r="U152" i="22"/>
  <c r="U185" i="22" s="1"/>
  <c r="U210" i="22" s="1"/>
  <c r="V124" i="22"/>
  <c r="V125" i="22" s="1"/>
  <c r="U271" i="22"/>
  <c r="U296" i="22" s="1"/>
  <c r="U158" i="22"/>
  <c r="U191" i="22" s="1"/>
  <c r="U216" i="22" s="1"/>
  <c r="V89" i="22"/>
  <c r="T132" i="22"/>
  <c r="T133" i="22" s="1"/>
  <c r="U334" i="22"/>
  <c r="U359" i="22" s="1"/>
  <c r="V107" i="22"/>
  <c r="V334" i="22" s="1"/>
  <c r="V359" i="22" s="1"/>
  <c r="U267" i="22"/>
  <c r="U292" i="22" s="1"/>
  <c r="U154" i="22"/>
  <c r="U187" i="22" s="1"/>
  <c r="U212" i="22" s="1"/>
  <c r="V85" i="22"/>
  <c r="U329" i="22"/>
  <c r="U354" i="22" s="1"/>
  <c r="V102" i="22"/>
  <c r="V329" i="22" s="1"/>
  <c r="V354" i="22" s="1"/>
  <c r="U161" i="22"/>
  <c r="V92" i="22"/>
  <c r="V161" i="22" s="1"/>
  <c r="U335" i="22"/>
  <c r="U360" i="22" s="1"/>
  <c r="V108" i="22"/>
  <c r="V335" i="22" s="1"/>
  <c r="V360" i="22" s="1"/>
  <c r="V149" i="22" l="1"/>
  <c r="V182" i="22" s="1"/>
  <c r="V207" i="22" s="1"/>
  <c r="V159" i="22"/>
  <c r="V192" i="22" s="1"/>
  <c r="V217" i="22" s="1"/>
  <c r="U171" i="22"/>
  <c r="U193" i="22"/>
  <c r="U218" i="22" s="1"/>
  <c r="V153" i="22"/>
  <c r="V186" i="22" s="1"/>
  <c r="V211" i="22" s="1"/>
  <c r="V266" i="22"/>
  <c r="V291" i="22" s="1"/>
  <c r="V264" i="22"/>
  <c r="V289" i="22" s="1"/>
  <c r="V151" i="22"/>
  <c r="V184" i="22" s="1"/>
  <c r="V209" i="22" s="1"/>
  <c r="V265" i="22"/>
  <c r="V290" i="22" s="1"/>
  <c r="V152" i="22"/>
  <c r="V185" i="22" s="1"/>
  <c r="V210" i="22" s="1"/>
  <c r="V263" i="22"/>
  <c r="V288" i="22" s="1"/>
  <c r="V150" i="22"/>
  <c r="V183" i="22" s="1"/>
  <c r="V208" i="22" s="1"/>
  <c r="V271" i="22"/>
  <c r="V296" i="22" s="1"/>
  <c r="V158" i="22"/>
  <c r="V191" i="22" s="1"/>
  <c r="V216" i="22" s="1"/>
  <c r="V154" i="22"/>
  <c r="V187" i="22" s="1"/>
  <c r="V212" i="22" s="1"/>
  <c r="V267" i="22"/>
  <c r="V292" i="22" s="1"/>
  <c r="V338" i="22"/>
  <c r="V363" i="22" s="1"/>
  <c r="V131" i="22"/>
  <c r="V160" i="22"/>
  <c r="T169" i="22"/>
  <c r="T170" i="22" s="1"/>
  <c r="V130" i="22"/>
  <c r="V156" i="22"/>
  <c r="V189" i="22" s="1"/>
  <c r="V214" i="22" s="1"/>
  <c r="U168" i="22"/>
  <c r="V157" i="22"/>
  <c r="V190" i="22" s="1"/>
  <c r="V215" i="22" s="1"/>
  <c r="U133" i="22"/>
  <c r="V193" i="22" l="1"/>
  <c r="V218" i="22" s="1"/>
  <c r="V171" i="22"/>
  <c r="U169" i="22"/>
  <c r="U170" i="22" s="1"/>
  <c r="V132" i="22"/>
  <c r="V133" i="22" s="1"/>
  <c r="V168" i="22"/>
  <c r="V169" i="22" l="1"/>
  <c r="V170" i="22" s="1"/>
</calcChain>
</file>

<file path=xl/sharedStrings.xml><?xml version="1.0" encoding="utf-8"?>
<sst xmlns="http://schemas.openxmlformats.org/spreadsheetml/2006/main" count="2462" uniqueCount="292">
  <si>
    <t xml:space="preserve"> bv force</t>
  </si>
  <si>
    <t xml:space="preserve"> mv force</t>
  </si>
  <si>
    <t>ips</t>
  </si>
  <si>
    <t>soft-2</t>
  </si>
  <si>
    <t>soft-1</t>
  </si>
  <si>
    <t>soft</t>
  </si>
  <si>
    <t>aver</t>
  </si>
  <si>
    <t>stiff</t>
  </si>
  <si>
    <t>stiff+1</t>
  </si>
  <si>
    <t>stiff+2</t>
  </si>
  <si>
    <t>stiff+3</t>
  </si>
  <si>
    <t>bv force</t>
  </si>
  <si>
    <t>end</t>
  </si>
  <si>
    <t>soft-3</t>
  </si>
  <si>
    <t>soft-4</t>
  </si>
  <si>
    <t>soft-5</t>
  </si>
  <si>
    <t>soft-6</t>
  </si>
  <si>
    <t xml:space="preserve"> mv range 70ips</t>
  </si>
  <si>
    <t xml:space="preserve"> bv range 70ips</t>
  </si>
  <si>
    <t xml:space="preserve"> co wogas</t>
  </si>
  <si>
    <t xml:space="preserve"> stiff</t>
  </si>
  <si>
    <t xml:space="preserve"> stiff+1</t>
  </si>
  <si>
    <t xml:space="preserve"> stiff+2</t>
  </si>
  <si>
    <t xml:space="preserve"> stiff+3</t>
  </si>
  <si>
    <t xml:space="preserve"> stiff+4</t>
  </si>
  <si>
    <t xml:space="preserve"> stiff+5</t>
  </si>
  <si>
    <t xml:space="preserve"> no ls circuit</t>
  </si>
  <si>
    <t>mv</t>
  </si>
  <si>
    <t>bv</t>
  </si>
  <si>
    <t xml:space="preserve"> we hand tweaked these numbers</t>
  </si>
  <si>
    <t xml:space="preserve"> from</t>
  </si>
  <si>
    <t>old</t>
  </si>
  <si>
    <t>shctarg</t>
  </si>
  <si>
    <t>soft-7</t>
  </si>
  <si>
    <t xml:space="preserve"> 1)</t>
  </si>
  <si>
    <t xml:space="preserve"> stiff+6</t>
  </si>
  <si>
    <t xml:space="preserve"> stiff+7</t>
  </si>
  <si>
    <t xml:space="preserve"> stiff+8</t>
  </si>
  <si>
    <t xml:space="preserve"> stiff+9</t>
  </si>
  <si>
    <t xml:space="preserve"> stiff+10</t>
  </si>
  <si>
    <t>c-zeta</t>
  </si>
  <si>
    <t>c coeff</t>
  </si>
  <si>
    <t xml:space="preserve"> lev ratio at 100tr</t>
  </si>
  <si>
    <t xml:space="preserve"> spr rate</t>
  </si>
  <si>
    <t xml:space="preserve"> mWheel</t>
  </si>
  <si>
    <t xml:space="preserve"> --&gt; increment / steps</t>
  </si>
  <si>
    <t xml:space="preserve"> mv</t>
  </si>
  <si>
    <t xml:space="preserve"> bv</t>
  </si>
  <si>
    <t xml:space="preserve"> total</t>
  </si>
  <si>
    <t>gas</t>
  </si>
  <si>
    <t xml:space="preserve"> 9-11-18,  enter the mv force and bv force from above and add the 2 lbs seal drag to get co wogas.</t>
  </si>
  <si>
    <t xml:space="preserve"> - - - - - - - - - - - - use these as final numbers because the are mv + bv + 2 lbs drag - - - - - - - - - - - - </t>
  </si>
  <si>
    <t xml:space="preserve"> mv force does't include drag,2lb drag is added to co wogas</t>
  </si>
  <si>
    <t xml:space="preserve"> bv force does't include drag,2lb drag is added to co wogas</t>
  </si>
  <si>
    <t xml:space="preserve">incriment ----&gt;   </t>
  </si>
  <si>
    <t xml:space="preserve">seal drag ---&gt;   </t>
  </si>
  <si>
    <t xml:space="preserve"> soft-7 not included in vdb</t>
  </si>
  <si>
    <t xml:space="preserve">--&gt; increment used in vdb </t>
  </si>
  <si>
    <t xml:space="preserve"> dbl check the math --&gt;</t>
  </si>
  <si>
    <t xml:space="preserve"> cDamp coeffient for co wogas for one fork leg (DFF)</t>
  </si>
  <si>
    <t xml:space="preserve">SFF = 2, DFF = 1 --&gt;  </t>
  </si>
  <si>
    <t>--&gt; divide toget increment</t>
  </si>
  <si>
    <t xml:space="preserve"> lev ratio</t>
  </si>
  <si>
    <t>czeta=</t>
  </si>
  <si>
    <t>k.spring</t>
  </si>
  <si>
    <t>c.damp</t>
  </si>
  <si>
    <t>u.shaft</t>
  </si>
  <si>
    <t>F.damp</t>
  </si>
  <si>
    <t>[lbf/ft]</t>
  </si>
  <si>
    <t>[lbf-s/in]</t>
  </si>
  <si>
    <t>[in/s]</t>
  </si>
  <si>
    <t>[lbf]</t>
  </si>
  <si>
    <t>Next calculate c-zeta backwards for mv force</t>
  </si>
  <si>
    <t xml:space="preserve"> cDamp coeffient for mv force for one fork leg (DFF)</t>
  </si>
  <si>
    <t xml:space="preserve"> mv cDamp</t>
  </si>
  <si>
    <t xml:space="preserve"> Put these c-zeta numbers in zeta_comp table</t>
  </si>
  <si>
    <t>mv force  cDamp</t>
  </si>
  <si>
    <t xml:space="preserve"> co wogas  cDamp</t>
  </si>
  <si>
    <t>bv force  cDamp</t>
  </si>
  <si>
    <t>mv force  c-zeta</t>
  </si>
  <si>
    <t>bv force  c-zeta</t>
  </si>
  <si>
    <t xml:space="preserve"> fkc_targetnu_bv_mv_comp.xlsx</t>
  </si>
  <si>
    <t xml:space="preserve"> % diff</t>
  </si>
  <si>
    <t>w factor</t>
  </si>
  <si>
    <t>co wogas  c-zeta    [included the 2 lbs drag so this c-zeta cannot be multiplied by a factor or the 2 lbs drag also increases]</t>
  </si>
  <si>
    <t xml:space="preserve"> - - - - -  original numbers - - - - - - - -</t>
  </si>
  <si>
    <t>bv from P</t>
  </si>
  <si>
    <t>manuall and</t>
  </si>
  <si>
    <t>visually</t>
  </si>
  <si>
    <t>reduced</t>
  </si>
  <si>
    <t xml:space="preserve"> mv from M</t>
  </si>
  <si>
    <t>drag</t>
  </si>
  <si>
    <t xml:space="preserve"> where do they cross</t>
  </si>
  <si>
    <t xml:space="preserve"> reduce mv same % as bv</t>
  </si>
  <si>
    <t xml:space="preserve"> reduced mv</t>
  </si>
  <si>
    <t xml:space="preserve"> less ls bv</t>
  </si>
  <si>
    <t>orig oall</t>
  </si>
  <si>
    <t>All of these curve comparisons are used on</t>
  </si>
  <si>
    <t>c-zeta_9-16-18_less_ls  tab and could be deleted</t>
  </si>
  <si>
    <t>from here?</t>
  </si>
  <si>
    <t xml:space="preserve">  This is original from M and P</t>
  </si>
  <si>
    <t xml:space="preserve"> orig bv</t>
  </si>
  <si>
    <t xml:space="preserve"> DO NOT DELETE, ONCE WE MOVE TO OTHER TAB THINGS CHANGE</t>
  </si>
  <si>
    <t>final bv</t>
  </si>
  <si>
    <t xml:space="preserve"> power</t>
  </si>
  <si>
    <t xml:space="preserve"> reduced bv</t>
  </si>
  <si>
    <t>total</t>
  </si>
  <si>
    <t>new %</t>
  </si>
  <si>
    <t>copy</t>
  </si>
  <si>
    <t>using power</t>
  </si>
  <si>
    <t>trendline</t>
  </si>
  <si>
    <t xml:space="preserve"> M21</t>
  </si>
  <si>
    <t>AL23</t>
  </si>
  <si>
    <t xml:space="preserve"> pwr % diff</t>
  </si>
  <si>
    <t xml:space="preserve"> AG73</t>
  </si>
  <si>
    <t>AM23</t>
  </si>
  <si>
    <t xml:space="preserve"> 40.38 / 36.56 =  </t>
  </si>
  <si>
    <t xml:space="preserve"> from c-zeta_9-11-18</t>
  </si>
  <si>
    <t xml:space="preserve"> copied as values</t>
  </si>
  <si>
    <t xml:space="preserve"> to get mv force down and straighten curve</t>
  </si>
  <si>
    <t xml:space="preserve"> On this tab we dropped mv force from 33.64 lbs at 100ips to 32.6</t>
  </si>
  <si>
    <t xml:space="preserve">  DFF single force</t>
  </si>
  <si>
    <t xml:space="preserve"> DFF single force</t>
  </si>
  <si>
    <t xml:space="preserve"> soft-7</t>
  </si>
  <si>
    <t xml:space="preserve"> soft-6</t>
  </si>
  <si>
    <t xml:space="preserve"> soft-5</t>
  </si>
  <si>
    <t xml:space="preserve"> soft-3</t>
  </si>
  <si>
    <t xml:space="preserve"> soft-2</t>
  </si>
  <si>
    <t xml:space="preserve"> soft-1</t>
  </si>
  <si>
    <t xml:space="preserve"> soft</t>
  </si>
  <si>
    <t xml:space="preserve">   </t>
  </si>
  <si>
    <t xml:space="preserve"> less low speed is 'a' and is one notch softer than 'regular low speed'</t>
  </si>
  <si>
    <t xml:space="preserve"> tab 3x for comparison of c-zeta  'a'  and  'b'</t>
  </si>
  <si>
    <t xml:space="preserve"> less mv</t>
  </si>
  <si>
    <t xml:space="preserve"> P21</t>
  </si>
  <si>
    <t xml:space="preserve"> c-zeta_9-17-18_less_ls</t>
  </si>
  <si>
    <t xml:space="preserve"> orig ls</t>
  </si>
  <si>
    <t xml:space="preserve"> c-zeta_9-17-18</t>
  </si>
  <si>
    <t xml:space="preserve"> center point nu</t>
  </si>
  <si>
    <t xml:space="preserve"> low nu</t>
  </si>
  <si>
    <t xml:space="preserve"> high nu</t>
  </si>
  <si>
    <t xml:space="preserve"> exact nu, e.g.  aver</t>
  </si>
  <si>
    <t xml:space="preserve"> 1 2</t>
  </si>
  <si>
    <t xml:space="preserve"> 3 4</t>
  </si>
  <si>
    <t xml:space="preserve"> 5 6</t>
  </si>
  <si>
    <t xml:space="preserve"> 7 8</t>
  </si>
  <si>
    <t xml:space="preserve"> 9 10</t>
  </si>
  <si>
    <t xml:space="preserve"> 11 12</t>
  </si>
  <si>
    <t xml:space="preserve"> 13 14</t>
  </si>
  <si>
    <t xml:space="preserve"> 15 16</t>
  </si>
  <si>
    <t xml:space="preserve"> 17 18</t>
  </si>
  <si>
    <t xml:space="preserve"> 19 20</t>
  </si>
  <si>
    <t xml:space="preserve"> 21 22</t>
  </si>
  <si>
    <t xml:space="preserve"> 23 24</t>
  </si>
  <si>
    <t xml:space="preserve"> 25 26</t>
  </si>
  <si>
    <t xml:space="preserve"> 27 28</t>
  </si>
  <si>
    <t xml:space="preserve"> 29 30</t>
  </si>
  <si>
    <t xml:space="preserve"> 31 32</t>
  </si>
  <si>
    <t xml:space="preserve"> 33 34</t>
  </si>
  <si>
    <t xml:space="preserve"> 35 36</t>
  </si>
  <si>
    <t xml:space="preserve"> 37 38</t>
  </si>
  <si>
    <t xml:space="preserve"> 39 40</t>
  </si>
  <si>
    <t>co wogas</t>
  </si>
  <si>
    <t>oall</t>
  </si>
  <si>
    <t xml:space="preserve"> 3-25-19, we updated values in zeta_aver_fk_comp  TABLE with these</t>
  </si>
  <si>
    <t xml:space="preserve"> c-zeta is based on .96 spring</t>
  </si>
  <si>
    <t xml:space="preserve"> from main table</t>
  </si>
  <si>
    <t xml:space="preserve"> % diff (should be 1.00)</t>
  </si>
  <si>
    <t xml:space="preserve"> 3-25-19, we put these numbers in   include_fkc_target_nu___MASTER.php   as variables to be used in all other includes</t>
  </si>
  <si>
    <t xml:space="preserve"> goto line 102</t>
  </si>
  <si>
    <t xml:space="preserve">  _a   less ls</t>
  </si>
  <si>
    <t xml:space="preserve"> c-zeta_9-17-18_less_ls_USE</t>
  </si>
  <si>
    <t xml:space="preserve"> c-zeta_9-17-18_USE</t>
  </si>
  <si>
    <t xml:space="preserve">  _b   from fkc target nu</t>
  </si>
  <si>
    <t>c-zeta_9-17-18_USE</t>
  </si>
  <si>
    <t>c-zeta_9-17-18_less_ls_USE</t>
  </si>
  <si>
    <t>USE</t>
  </si>
  <si>
    <t>See  c-zeta_9-17-18_USE for this range</t>
  </si>
  <si>
    <t xml:space="preserve"> Table one is best 4CS to date, (3210 + 3211) / 2 as found in test 3253</t>
  </si>
  <si>
    <t xml:space="preserve">     We will print this as a .png and have a link from  openDynoFk_press_a_rnd_sff.php.</t>
  </si>
  <si>
    <t xml:space="preserve">  Notice we tweaked 1 numbers to smooth the graph</t>
  </si>
  <si>
    <t>p.drop</t>
  </si>
  <si>
    <t>p.diff</t>
  </si>
  <si>
    <t>mv + bv</t>
  </si>
  <si>
    <t>mv force</t>
  </si>
  <si>
    <t>gas force</t>
  </si>
  <si>
    <t>drag force</t>
  </si>
  <si>
    <t>mv+bv+drag</t>
  </si>
  <si>
    <t>lbs</t>
  </si>
  <si>
    <t>psi</t>
  </si>
  <si>
    <t xml:space="preserve">  Notice we tweaked 5 numbers to get 2151 to = target</t>
  </si>
  <si>
    <t>2151 orig</t>
  </si>
  <si>
    <t xml:space="preserve"> vdb / excel / fkc_targetnu_bv_mv_comp.xlsx</t>
  </si>
  <si>
    <t xml:space="preserve"> use to help smooth out 1-10ips</t>
  </si>
  <si>
    <t xml:space="preserve"> 3-25-19</t>
  </si>
  <si>
    <t xml:space="preserve">     We will also compare these 'fine tuned' bv numbers with the  c-zeta_9-17-18_USE  and  c-zeta_9-17-18_less_ls_USE  tabs</t>
  </si>
  <si>
    <t xml:space="preserve">  </t>
  </si>
  <si>
    <t>CONCLUSION COMPARING WITH  column P:</t>
  </si>
  <si>
    <r>
      <t xml:space="preserve"> Table two is test 2151 which is closest to our current  </t>
    </r>
    <r>
      <rPr>
        <u/>
        <sz val="10"/>
        <color theme="1"/>
        <rFont val="Arial"/>
        <family val="2"/>
      </rPr>
      <t>fkc target nu's</t>
    </r>
    <r>
      <rPr>
        <sz val="10"/>
        <color theme="1"/>
        <rFont val="Arial"/>
        <family val="2"/>
      </rPr>
      <t xml:space="preserve">  found in  c-zeta_9-17-18_USE</t>
    </r>
  </si>
  <si>
    <t xml:space="preserve">    c-zeta_9-17-18_USE,  the bv numbers in column P are pretty close to this.  This indicates  c-zeta_9-17-18_USE  is good to go.</t>
  </si>
  <si>
    <t xml:space="preserve"> DONE</t>
  </si>
  <si>
    <t xml:space="preserve">   these bv numbers match well with   c-zeta_ls_curve_USE</t>
  </si>
  <si>
    <t xml:space="preserve"> These numbers look good and on 3-15-19 we put them in   zeta_aver_fk_comp  TABLE</t>
  </si>
  <si>
    <t xml:space="preserve"> -- The KTM curve is going to amp up more because of the small mv piston.  So if you align the mv force at 70ips it will have a dip in the middle.</t>
  </si>
  <si>
    <t xml:space="preserve"> lb diff</t>
  </si>
  <si>
    <t xml:space="preserve"> We got these numbers from 3253 and hand tweaked to get</t>
  </si>
  <si>
    <t xml:space="preserve"> things to work out.  [tab for copy of original numbers]</t>
  </si>
  <si>
    <t xml:space="preserve"> Also compare with 3383.</t>
  </si>
  <si>
    <t xml:space="preserve">    c-zeta_9-17-18_less_ls_USE ,  the bv numbers in column P are pretty close to this.  This indicates  c-zeta_9-17-18_USE  is good to go.</t>
  </si>
  <si>
    <t xml:space="preserve"> (double)</t>
  </si>
  <si>
    <t xml:space="preserve"> THEREFORE we will remove drag before calculating c-zeta.</t>
  </si>
  <si>
    <t xml:space="preserve"> NOTE that when we create c-zeta we want it based on damping forces WITHOUT drag forces  (even ctg drag forces are very high in forks)</t>
  </si>
  <si>
    <t xml:space="preserve"> 2)</t>
  </si>
  <si>
    <t xml:space="preserve"> 3-26-19 --&gt;</t>
  </si>
  <si>
    <t xml:space="preserve"> 3-26-19   this was 2, not its zero</t>
  </si>
  <si>
    <t>copy,  this is what we started with</t>
  </si>
  <si>
    <t>copy c-zeta</t>
  </si>
  <si>
    <t>We’ll just ignore the 1-2ips starting low as this seems to be what we can get out of the bv.  No sense making a target that can't be achieved.</t>
  </si>
  <si>
    <t xml:space="preserve"> It is based on  (2052) 15yz250  -and-  (2151) 13yz250,  kinda an average between the two, 2052 less ls, 2151 more ls.</t>
  </si>
  <si>
    <t>temp copy</t>
  </si>
  <si>
    <t xml:space="preserve"> 3-26-19   this was 2, now its zero</t>
  </si>
  <si>
    <t>Remember to add back 2lbs seal drag for oall comp force</t>
  </si>
  <si>
    <t xml:space="preserve"> this target is for soft</t>
  </si>
  <si>
    <t xml:space="preserve"> !! The numbers from above go in the soft column !!</t>
  </si>
  <si>
    <t xml:space="preserve"> We moved the soft-6 row one to the right</t>
  </si>
  <si>
    <t xml:space="preserve"> incrimental factor = 1.15  </t>
  </si>
  <si>
    <t xml:space="preserve">.1287 x 1.15 =   </t>
  </si>
  <si>
    <t xml:space="preserve"> The c-zeta curves on this page are the same as those found in    zeta_aver_fk_comp  TABLE</t>
  </si>
  <si>
    <t xml:space="preserve"> -- Therefore curve 'a'  will have less low speed and higher mv force at 100ips.</t>
  </si>
  <si>
    <r>
      <t xml:space="preserve"> co wogas, </t>
    </r>
    <r>
      <rPr>
        <sz val="11"/>
        <color indexed="10"/>
        <rFont val="Calibri"/>
        <family val="2"/>
        <scheme val="minor"/>
      </rPr>
      <t>includes 2 lb seal drag</t>
    </r>
  </si>
  <si>
    <t>I actually do account for the drag. My first description wasn’t accurate. I actually take the bv force and mv force as calculated from the pressure data. I create a c-zeta curve on those two</t>
  </si>
  <si>
    <t>forces. When scaling for a change in spring rate I use c-zeta to reverse engineer the new bv and mv force numbers, then add 2 lbs drag. This way I am only scaling the damping force. </t>
  </si>
  <si>
    <t>I also scale for different types of riding. For example, SX needs more compression and it has to come from the damping. This goes to my compression scale of soft-aver-stiff, with 15% increase</t>
  </si>
  <si>
    <t>from soft to aver, aver to stiff, etc. The good fork setting is average. Supermoto needs stiff+6, which is a 15% increase 7 times. Can’t increase drag so it all has to come from the damping.</t>
  </si>
  <si>
    <t>Summary: I am basically removing the drag when scaling for a change in spring rate or type of riding. </t>
  </si>
  <si>
    <t xml:space="preserve"> We made this copy so we could put all the formulas in a small, condensed area for easier viewing.</t>
  </si>
  <si>
    <t xml:space="preserve">   Fork c-zeta worked backwards is based on two excel files,  fkc_targetnu_bv_mv_comp.xlsx,    zeta_backwards_fk.xlsx</t>
  </si>
  <si>
    <t xml:space="preserve">   Fork c-zeta 'aver' is based on the original fkc target numbers from a single DFF.</t>
  </si>
  <si>
    <t xml:space="preserve"> this target is for SOFT</t>
  </si>
  <si>
    <t xml:space="preserve"> It is based on  (3253) 15xcf350 with our best 4CS forks to date (f1+f2)/2, which is (3210+3211)/2.  [also compare with 3383]</t>
  </si>
  <si>
    <t xml:space="preserve"> 11-18-19</t>
  </si>
  <si>
    <r>
      <t xml:space="preserve"> We used  </t>
    </r>
    <r>
      <rPr>
        <u/>
        <sz val="11"/>
        <color theme="1"/>
        <rFont val="Calibri"/>
        <family val="2"/>
        <scheme val="minor"/>
      </rPr>
      <t>fk_rcratio_restackor.xls</t>
    </r>
    <r>
      <rPr>
        <sz val="11"/>
        <color theme="1"/>
        <rFont val="Calibri"/>
        <family val="2"/>
        <scheme val="minor"/>
      </rPr>
      <t xml:space="preserve">  and  </t>
    </r>
    <r>
      <rPr>
        <u/>
        <sz val="11"/>
        <color theme="1"/>
        <rFont val="Calibri"/>
        <family val="2"/>
        <scheme val="minor"/>
      </rPr>
      <t>crf250-3531f.xlsm</t>
    </r>
    <r>
      <rPr>
        <sz val="11"/>
        <color theme="1"/>
        <rFont val="Calibri"/>
        <family val="2"/>
        <scheme val="minor"/>
      </rPr>
      <t xml:space="preserve">  restackor file to come up with this new curve.</t>
    </r>
  </si>
  <si>
    <t xml:space="preserve"> bv+mv</t>
  </si>
  <si>
    <t xml:space="preserve"> bv %</t>
  </si>
  <si>
    <t>dbl ck</t>
  </si>
  <si>
    <t>bv+mv</t>
  </si>
  <si>
    <t>= bv+mv</t>
  </si>
  <si>
    <t xml:space="preserve"> 4CS</t>
  </si>
  <si>
    <t xml:space="preserve"> showa convers</t>
  </si>
  <si>
    <t xml:space="preserve"> kyb</t>
  </si>
  <si>
    <t xml:space="preserve"> kyb bv%</t>
  </si>
  <si>
    <t xml:space="preserve"> 4CS bv%</t>
  </si>
  <si>
    <t>ctg drag</t>
  </si>
  <si>
    <t xml:space="preserve"> -ctg drag</t>
  </si>
  <si>
    <t xml:space="preserve"> -tube drag</t>
  </si>
  <si>
    <t xml:space="preserve"> mv %</t>
  </si>
  <si>
    <t xml:space="preserve"> mv%</t>
  </si>
  <si>
    <t xml:space="preserve"> 3531b kyb%</t>
  </si>
  <si>
    <t xml:space="preserve"> 3531b 4CS%</t>
  </si>
  <si>
    <t xml:space="preserve"> original numbers, no ls circuit</t>
  </si>
  <si>
    <t xml:space="preserve"> =K149</t>
  </si>
  <si>
    <t xml:space="preserve"> =K80</t>
  </si>
  <si>
    <t>Next calculate c-zeta backwards for bv force</t>
  </si>
  <si>
    <t xml:space="preserve"> =k100</t>
  </si>
  <si>
    <t xml:space="preserve"> As per conversation with Calvin on about 11-16-19 he wants r/c ratio .80 up to about 6ips, then starting at 20-30ips it should be 3.0-3.5</t>
  </si>
  <si>
    <t xml:space="preserve"> 11-19-19</t>
  </si>
  <si>
    <t xml:space="preserve"> We have decided how to do this.  We don't need to create c-zeta curves for all scenerios.  Create curve 'a', 'b', 'c', and then decide if you want to match it 100%  throughout the range, </t>
  </si>
  <si>
    <t xml:space="preserve"> or maybe 10% under at 1-5ips and 10% over at 70ips.</t>
  </si>
  <si>
    <t xml:space="preserve"> We will re-tweaked the numbers for KYB and 4CS and get two bv% curves to work with.  Then we create three new curves, a, b, c all proportioned with each other.  Then compare dyno numbers as per above..   </t>
  </si>
  <si>
    <t xml:space="preserve"> Once we have a bv% curve we can create a new c-zeta target based on Calvin's r/c ratio of .80 to 3.0-3.5.     (i.e.  match calvins reco, 0-6ips = .80 and starting 20-30 3.0-3.5)</t>
  </si>
  <si>
    <t xml:space="preserve"> 2151</t>
  </si>
  <si>
    <t>new</t>
  </si>
  <si>
    <t xml:space="preserve"> tweak the numbers in blue to get correct bv%</t>
  </si>
  <si>
    <t xml:space="preserve"> These numbers are for soft</t>
  </si>
  <si>
    <t xml:space="preserve"> See 2151 for compete c-zeta info</t>
  </si>
  <si>
    <t xml:space="preserve"> c-zeta_new_3253</t>
  </si>
  <si>
    <t xml:space="preserve"> 4CS, curve 'a'</t>
  </si>
  <si>
    <t xml:space="preserve"> NOTICE POSITION OF SOFT</t>
  </si>
  <si>
    <t xml:space="preserve"> zafc_id = 13</t>
  </si>
  <si>
    <t xml:space="preserve"> bv% has hitch at 10ips</t>
  </si>
  <si>
    <t xml:space="preserve"> skip</t>
  </si>
  <si>
    <t xml:space="preserve"> zafc_id = 14</t>
  </si>
  <si>
    <t xml:space="preserve"> See 3253 for compete c-zeta info</t>
  </si>
  <si>
    <t xml:space="preserve"> zafc_id = 15</t>
  </si>
  <si>
    <t xml:space="preserve"> zafc_id = 16</t>
  </si>
  <si>
    <t xml:space="preserve"> 4CS, curve 'b'</t>
  </si>
  <si>
    <t xml:space="preserve"> c-zeta_new_2151</t>
  </si>
  <si>
    <t xml:space="preserve"> chart 2.75 x 5.75 = 554 x 313 pixels</t>
  </si>
  <si>
    <t xml:space="preserve">  3253  4CS  aver  'a'   </t>
  </si>
  <si>
    <t xml:space="preserve">  2151  KYB  aver  'b'  </t>
  </si>
  <si>
    <t xml:space="preserve">  3253  4CS  soft  'a'   </t>
  </si>
  <si>
    <t xml:space="preserve">  3388 AER  aver  'c'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</si>
</sst>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.00000"/>
    <numFmt numFmtId="168" formatCode="0.0%"/>
  </numFmts>
  <fonts count="4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C00000"/>
      <name val="Arial"/>
      <family val="2"/>
    </font>
    <font>
      <sz val="10"/>
      <color theme="1" tint="0.499984740745262"/>
      <name val="Arial"/>
      <family val="2"/>
    </font>
    <font>
      <sz val="10"/>
      <color theme="0" tint="-0.499984740745262"/>
      <name val="Arial"/>
      <family val="2"/>
    </font>
    <font>
      <u/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3333FF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9900"/>
      <name val="Calibri"/>
      <family val="2"/>
      <scheme val="minor"/>
    </font>
    <font>
      <b/>
      <sz val="11"/>
      <color rgb="FF0099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sz val="11"/>
      <color theme="3" tint="0.59999389629810485"/>
      <name val="Calibri"/>
      <family val="2"/>
      <scheme val="minor"/>
    </font>
    <font>
      <b/>
      <sz val="11"/>
      <color theme="1"/>
      <name val="Arial"/>
      <family val="2"/>
    </font>
    <font>
      <sz val="11"/>
      <color theme="3" tint="0.79998168889431442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7DAC7"/>
        <bgColor indexed="64"/>
      </patternFill>
    </fill>
    <fill>
      <patternFill patternType="solid">
        <fgColor rgb="FFF1F5ED"/>
        <bgColor indexed="64"/>
      </patternFill>
    </fill>
    <fill>
      <patternFill patternType="solid">
        <fgColor rgb="FFEBF1DC"/>
        <bgColor indexed="64"/>
      </patternFill>
    </fill>
    <fill>
      <patternFill patternType="solid">
        <fgColor rgb="FFFFFFCE"/>
        <bgColor indexed="64"/>
      </patternFill>
    </fill>
    <fill>
      <patternFill patternType="solid">
        <fgColor rgb="FFFFFFB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F4EEE6"/>
      </left>
      <right style="thin">
        <color rgb="FFF4EEE6"/>
      </right>
      <top style="thin">
        <color rgb="FFF4EEE6"/>
      </top>
      <bottom style="thin">
        <color rgb="FFF4EEE6"/>
      </bottom>
      <diagonal/>
    </border>
    <border>
      <left style="thin">
        <color rgb="FFF4EEE6"/>
      </left>
      <right/>
      <top style="thin">
        <color rgb="FFF4EEE6"/>
      </top>
      <bottom style="thin">
        <color rgb="FFF4EEE6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rgb="FFF4EEE6"/>
      </bottom>
      <diagonal/>
    </border>
    <border>
      <left/>
      <right style="thin">
        <color rgb="FFF4EEE6"/>
      </right>
      <top style="thin">
        <color rgb="FFF4EEE6"/>
      </top>
      <bottom style="thin">
        <color rgb="FFF4EEE6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rgb="FFF4EEE6"/>
      </top>
      <bottom style="thin">
        <color rgb="FFF4EEE6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rgb="FFF4EEE6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5"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3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0" fontId="0" fillId="9" borderId="0" xfId="0" applyFill="1" applyBorder="1" applyAlignment="1">
      <alignment horizontal="center" vertical="center" wrapText="1"/>
    </xf>
    <xf numFmtId="0" fontId="0" fillId="9" borderId="29" xfId="0" applyFill="1" applyBorder="1" applyAlignment="1">
      <alignment horizontal="center" vertical="center" wrapText="1"/>
    </xf>
    <xf numFmtId="0" fontId="11" fillId="9" borderId="29" xfId="0" applyFont="1" applyFill="1" applyBorder="1" applyAlignment="1">
      <alignment horizontal="center" vertical="center" wrapText="1"/>
    </xf>
    <xf numFmtId="0" fontId="11" fillId="9" borderId="30" xfId="0" applyFont="1" applyFill="1" applyBorder="1" applyAlignment="1">
      <alignment horizontal="center" vertical="center" wrapText="1"/>
    </xf>
    <xf numFmtId="0" fontId="14" fillId="9" borderId="31" xfId="0" applyFont="1" applyFill="1" applyBorder="1" applyAlignment="1">
      <alignment horizontal="center" vertical="center" wrapText="1"/>
    </xf>
    <xf numFmtId="0" fontId="11" fillId="9" borderId="32" xfId="0" applyFont="1" applyFill="1" applyBorder="1" applyAlignment="1">
      <alignment horizontal="center" vertical="center" wrapText="1"/>
    </xf>
    <xf numFmtId="0" fontId="11" fillId="9" borderId="29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 vertical="center" wrapText="1"/>
    </xf>
    <xf numFmtId="0" fontId="11" fillId="10" borderId="29" xfId="0" applyFont="1" applyFill="1" applyBorder="1" applyAlignment="1">
      <alignment horizontal="center" vertical="center" wrapText="1"/>
    </xf>
    <xf numFmtId="0" fontId="11" fillId="11" borderId="30" xfId="0" applyFont="1" applyFill="1" applyBorder="1" applyAlignment="1">
      <alignment horizontal="center" vertical="center" wrapText="1"/>
    </xf>
    <xf numFmtId="0" fontId="14" fillId="11" borderId="33" xfId="0" applyFont="1" applyFill="1" applyBorder="1" applyAlignment="1">
      <alignment horizontal="center" vertical="center" wrapText="1"/>
    </xf>
    <xf numFmtId="0" fontId="11" fillId="10" borderId="32" xfId="0" applyFont="1" applyFill="1" applyBorder="1" applyAlignment="1">
      <alignment horizontal="center" vertical="center" wrapText="1"/>
    </xf>
    <xf numFmtId="0" fontId="0" fillId="10" borderId="29" xfId="0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1" fillId="12" borderId="29" xfId="0" applyFont="1" applyFill="1" applyBorder="1" applyAlignment="1">
      <alignment horizontal="center" vertical="center" wrapText="1"/>
    </xf>
    <xf numFmtId="0" fontId="11" fillId="13" borderId="30" xfId="0" applyFont="1" applyFill="1" applyBorder="1" applyAlignment="1">
      <alignment horizontal="center" vertical="center" wrapText="1"/>
    </xf>
    <xf numFmtId="0" fontId="8" fillId="13" borderId="33" xfId="0" applyFont="1" applyFill="1" applyBorder="1" applyAlignment="1">
      <alignment horizontal="center" vertical="center" wrapText="1"/>
    </xf>
    <xf numFmtId="0" fontId="11" fillId="12" borderId="32" xfId="0" applyFont="1" applyFill="1" applyBorder="1" applyAlignment="1">
      <alignment horizontal="center" vertical="center" wrapText="1"/>
    </xf>
    <xf numFmtId="0" fontId="0" fillId="12" borderId="29" xfId="0" applyFill="1" applyBorder="1" applyAlignment="1">
      <alignment horizontal="center" vertical="center" wrapText="1"/>
    </xf>
    <xf numFmtId="0" fontId="14" fillId="13" borderId="33" xfId="0" applyFont="1" applyFill="1" applyBorder="1" applyAlignment="1">
      <alignment horizontal="center" vertical="center" wrapText="1"/>
    </xf>
    <xf numFmtId="0" fontId="14" fillId="13" borderId="34" xfId="0" applyFont="1" applyFill="1" applyBorder="1" applyAlignment="1">
      <alignment horizontal="center" vertical="center" wrapText="1"/>
    </xf>
    <xf numFmtId="0" fontId="9" fillId="9" borderId="31" xfId="0" applyFont="1" applyFill="1" applyBorder="1" applyAlignment="1">
      <alignment horizontal="center" vertical="center" wrapText="1"/>
    </xf>
    <xf numFmtId="0" fontId="9" fillId="9" borderId="33" xfId="0" applyFont="1" applyFill="1" applyBorder="1" applyAlignment="1">
      <alignment horizontal="center" vertical="center" wrapText="1"/>
    </xf>
    <xf numFmtId="0" fontId="9" fillId="9" borderId="33" xfId="0" quotePrefix="1" applyFont="1" applyFill="1" applyBorder="1" applyAlignment="1">
      <alignment horizontal="center" vertical="center" wrapText="1"/>
    </xf>
    <xf numFmtId="0" fontId="9" fillId="11" borderId="33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13" borderId="33" xfId="0" applyFont="1" applyFill="1" applyBorder="1" applyAlignment="1">
      <alignment horizontal="center" vertical="center" wrapText="1"/>
    </xf>
    <xf numFmtId="0" fontId="9" fillId="13" borderId="34" xfId="0" applyFont="1" applyFill="1" applyBorder="1" applyAlignment="1">
      <alignment horizontal="center" vertical="center" wrapText="1"/>
    </xf>
    <xf numFmtId="0" fontId="10" fillId="0" borderId="0" xfId="0" quotePrefix="1" applyFont="1" applyAlignment="1">
      <alignment horizontal="left"/>
    </xf>
    <xf numFmtId="0" fontId="15" fillId="0" borderId="0" xfId="0" quotePrefix="1" applyFont="1" applyBorder="1" applyAlignment="1">
      <alignment horizontal="left"/>
    </xf>
    <xf numFmtId="0" fontId="15" fillId="0" borderId="0" xfId="0" applyFont="1"/>
    <xf numFmtId="0" fontId="15" fillId="0" borderId="0" xfId="0" quotePrefix="1" applyFont="1" applyAlignment="1">
      <alignment horizontal="left"/>
    </xf>
    <xf numFmtId="0" fontId="17" fillId="0" borderId="0" xfId="0" applyFont="1" applyBorder="1"/>
    <xf numFmtId="165" fontId="15" fillId="0" borderId="0" xfId="0" applyNumberFormat="1" applyFont="1" applyBorder="1"/>
    <xf numFmtId="0" fontId="15" fillId="0" borderId="0" xfId="0" applyFont="1" applyFill="1" applyBorder="1" applyAlignment="1">
      <alignment horizontal="left"/>
    </xf>
    <xf numFmtId="0" fontId="15" fillId="0" borderId="0" xfId="0" applyFont="1" applyBorder="1"/>
    <xf numFmtId="0" fontId="18" fillId="3" borderId="24" xfId="0" quotePrefix="1" applyFont="1" applyFill="1" applyBorder="1" applyAlignment="1">
      <alignment horizontal="center"/>
    </xf>
    <xf numFmtId="0" fontId="15" fillId="0" borderId="0" xfId="0" applyFont="1" applyFill="1" applyBorder="1"/>
    <xf numFmtId="0" fontId="15" fillId="3" borderId="24" xfId="0" quotePrefix="1" applyFont="1" applyFill="1" applyBorder="1" applyAlignment="1">
      <alignment horizontal="center"/>
    </xf>
    <xf numFmtId="0" fontId="19" fillId="0" borderId="9" xfId="0" applyFont="1" applyBorder="1" applyAlignment="1">
      <alignment horizontal="center"/>
    </xf>
    <xf numFmtId="165" fontId="17" fillId="7" borderId="10" xfId="0" applyNumberFormat="1" applyFont="1" applyFill="1" applyBorder="1" applyAlignment="1">
      <alignment horizontal="center"/>
    </xf>
    <xf numFmtId="0" fontId="20" fillId="0" borderId="0" xfId="0" applyFont="1"/>
    <xf numFmtId="165" fontId="17" fillId="0" borderId="10" xfId="0" applyNumberFormat="1" applyFont="1" applyFill="1" applyBorder="1" applyAlignment="1">
      <alignment horizontal="center"/>
    </xf>
    <xf numFmtId="0" fontId="20" fillId="0" borderId="0" xfId="0" quotePrefix="1" applyFont="1" applyAlignment="1">
      <alignment horizontal="left"/>
    </xf>
    <xf numFmtId="165" fontId="17" fillId="4" borderId="10" xfId="0" applyNumberFormat="1" applyFont="1" applyFill="1" applyBorder="1" applyAlignment="1">
      <alignment horizontal="center"/>
    </xf>
    <xf numFmtId="0" fontId="18" fillId="0" borderId="0" xfId="0" quotePrefix="1" applyFont="1" applyAlignment="1">
      <alignment horizontal="left"/>
    </xf>
    <xf numFmtId="165" fontId="17" fillId="0" borderId="10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quotePrefix="1" applyFont="1" applyAlignment="1">
      <alignment horizontal="left"/>
    </xf>
    <xf numFmtId="167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17" fillId="0" borderId="0" xfId="0" quotePrefix="1" applyFont="1" applyAlignment="1">
      <alignment horizontal="left"/>
    </xf>
    <xf numFmtId="0" fontId="17" fillId="0" borderId="0" xfId="0" applyFont="1"/>
    <xf numFmtId="0" fontId="24" fillId="0" borderId="6" xfId="0" applyFont="1" applyBorder="1"/>
    <xf numFmtId="0" fontId="24" fillId="0" borderId="7" xfId="0" applyFont="1" applyBorder="1"/>
    <xf numFmtId="0" fontId="15" fillId="0" borderId="8" xfId="0" applyFont="1" applyBorder="1"/>
    <xf numFmtId="0" fontId="24" fillId="0" borderId="1" xfId="0" applyFont="1" applyBorder="1"/>
    <xf numFmtId="0" fontId="24" fillId="0" borderId="0" xfId="0" applyFont="1" applyBorder="1"/>
    <xf numFmtId="0" fontId="15" fillId="0" borderId="2" xfId="0" applyFont="1" applyBorder="1"/>
    <xf numFmtId="167" fontId="15" fillId="0" borderId="0" xfId="0" applyNumberFormat="1" applyFont="1" applyAlignment="1">
      <alignment horizontal="center"/>
    </xf>
    <xf numFmtId="165" fontId="17" fillId="4" borderId="11" xfId="0" applyNumberFormat="1" applyFont="1" applyFill="1" applyBorder="1" applyAlignment="1">
      <alignment horizontal="center"/>
    </xf>
    <xf numFmtId="0" fontId="15" fillId="0" borderId="0" xfId="0" quotePrefix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35" xfId="0" applyFont="1" applyBorder="1"/>
    <xf numFmtId="0" fontId="15" fillId="5" borderId="0" xfId="0" applyFont="1" applyFill="1" applyAlignment="1">
      <alignment horizontal="center"/>
    </xf>
    <xf numFmtId="0" fontId="25" fillId="0" borderId="1" xfId="0" applyFont="1" applyBorder="1"/>
    <xf numFmtId="0" fontId="15" fillId="0" borderId="2" xfId="0" applyFont="1" applyBorder="1" applyAlignment="1">
      <alignment horizontal="center"/>
    </xf>
    <xf numFmtId="0" fontId="25" fillId="0" borderId="0" xfId="0" applyFont="1" applyBorder="1"/>
    <xf numFmtId="0" fontId="17" fillId="0" borderId="0" xfId="0" applyFont="1" applyFill="1" applyAlignment="1">
      <alignment horizontal="center"/>
    </xf>
    <xf numFmtId="0" fontId="15" fillId="5" borderId="0" xfId="0" quotePrefix="1" applyFont="1" applyFill="1" applyAlignment="1">
      <alignment horizontal="center"/>
    </xf>
    <xf numFmtId="0" fontId="17" fillId="0" borderId="0" xfId="0" applyFont="1" applyAlignment="1">
      <alignment horizontal="center"/>
    </xf>
    <xf numFmtId="0" fontId="17" fillId="7" borderId="0" xfId="0" applyFont="1" applyFill="1" applyAlignment="1">
      <alignment horizontal="center"/>
    </xf>
    <xf numFmtId="2" fontId="17" fillId="7" borderId="0" xfId="0" applyNumberFormat="1" applyFont="1" applyFill="1" applyAlignment="1">
      <alignment horizontal="center"/>
    </xf>
    <xf numFmtId="164" fontId="17" fillId="7" borderId="0" xfId="0" applyNumberFormat="1" applyFont="1" applyFill="1" applyAlignment="1">
      <alignment horizontal="center"/>
    </xf>
    <xf numFmtId="0" fontId="17" fillId="7" borderId="0" xfId="0" applyNumberFormat="1" applyFont="1" applyFill="1" applyAlignment="1">
      <alignment horizontal="center"/>
    </xf>
    <xf numFmtId="164" fontId="15" fillId="0" borderId="0" xfId="0" applyNumberFormat="1" applyFont="1" applyAlignment="1">
      <alignment horizontal="center"/>
    </xf>
    <xf numFmtId="164" fontId="24" fillId="7" borderId="1" xfId="0" applyNumberFormat="1" applyFont="1" applyFill="1" applyBorder="1"/>
    <xf numFmtId="164" fontId="24" fillId="7" borderId="0" xfId="0" applyNumberFormat="1" applyFont="1" applyFill="1" applyBorder="1"/>
    <xf numFmtId="0" fontId="15" fillId="7" borderId="2" xfId="0" applyFont="1" applyFill="1" applyBorder="1" applyAlignment="1">
      <alignment horizontal="center"/>
    </xf>
    <xf numFmtId="165" fontId="24" fillId="0" borderId="1" xfId="0" applyNumberFormat="1" applyFont="1" applyBorder="1"/>
    <xf numFmtId="2" fontId="24" fillId="7" borderId="0" xfId="0" applyNumberFormat="1" applyFont="1" applyFill="1" applyBorder="1"/>
    <xf numFmtId="164" fontId="17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22" fillId="3" borderId="24" xfId="0" applyFont="1" applyFill="1" applyBorder="1" applyAlignment="1">
      <alignment horizontal="center"/>
    </xf>
    <xf numFmtId="0" fontId="21" fillId="3" borderId="24" xfId="0" quotePrefix="1" applyFont="1" applyFill="1" applyBorder="1" applyAlignment="1">
      <alignment horizontal="center"/>
    </xf>
    <xf numFmtId="2" fontId="17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center"/>
    </xf>
    <xf numFmtId="164" fontId="24" fillId="0" borderId="1" xfId="0" applyNumberFormat="1" applyFont="1" applyBorder="1"/>
    <xf numFmtId="164" fontId="24" fillId="0" borderId="0" xfId="0" applyNumberFormat="1" applyFont="1" applyBorder="1"/>
    <xf numFmtId="2" fontId="24" fillId="0" borderId="0" xfId="0" applyNumberFormat="1" applyFont="1" applyBorder="1"/>
    <xf numFmtId="0" fontId="22" fillId="3" borderId="9" xfId="0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2" fontId="17" fillId="4" borderId="0" xfId="0" applyNumberFormat="1" applyFont="1" applyFill="1" applyAlignment="1">
      <alignment horizontal="center"/>
    </xf>
    <xf numFmtId="164" fontId="17" fillId="4" borderId="0" xfId="0" applyNumberFormat="1" applyFont="1" applyFill="1" applyAlignment="1">
      <alignment horizontal="center"/>
    </xf>
    <xf numFmtId="0" fontId="17" fillId="4" borderId="0" xfId="0" applyNumberFormat="1" applyFont="1" applyFill="1" applyAlignment="1">
      <alignment horizontal="center"/>
    </xf>
    <xf numFmtId="164" fontId="24" fillId="4" borderId="1" xfId="0" applyNumberFormat="1" applyFont="1" applyFill="1" applyBorder="1"/>
    <xf numFmtId="164" fontId="24" fillId="4" borderId="0" xfId="0" applyNumberFormat="1" applyFont="1" applyFill="1" applyBorder="1"/>
    <xf numFmtId="0" fontId="15" fillId="4" borderId="2" xfId="0" applyFont="1" applyFill="1" applyBorder="1" applyAlignment="1">
      <alignment horizontal="center"/>
    </xf>
    <xf numFmtId="2" fontId="24" fillId="4" borderId="0" xfId="0" applyNumberFormat="1" applyFont="1" applyFill="1" applyBorder="1"/>
    <xf numFmtId="0" fontId="15" fillId="7" borderId="0" xfId="0" applyFont="1" applyFill="1" applyAlignment="1">
      <alignment horizontal="center"/>
    </xf>
    <xf numFmtId="2" fontId="15" fillId="7" borderId="10" xfId="0" applyNumberFormat="1" applyFont="1" applyFill="1" applyBorder="1" applyAlignment="1">
      <alignment horizontal="center"/>
    </xf>
    <xf numFmtId="165" fontId="15" fillId="7" borderId="9" xfId="0" applyNumberFormat="1" applyFont="1" applyFill="1" applyBorder="1" applyAlignment="1">
      <alignment horizontal="center"/>
    </xf>
    <xf numFmtId="165" fontId="21" fillId="7" borderId="10" xfId="0" applyNumberFormat="1" applyFont="1" applyFill="1" applyBorder="1" applyAlignment="1">
      <alignment horizontal="center"/>
    </xf>
    <xf numFmtId="168" fontId="15" fillId="0" borderId="0" xfId="0" applyNumberFormat="1" applyFont="1" applyAlignment="1">
      <alignment horizontal="center"/>
    </xf>
    <xf numFmtId="0" fontId="15" fillId="0" borderId="0" xfId="0" applyFont="1" applyFill="1" applyAlignment="1">
      <alignment horizontal="center"/>
    </xf>
    <xf numFmtId="2" fontId="15" fillId="0" borderId="10" xfId="0" applyNumberFormat="1" applyFont="1" applyFill="1" applyBorder="1" applyAlignment="1">
      <alignment horizontal="center"/>
    </xf>
    <xf numFmtId="165" fontId="15" fillId="0" borderId="10" xfId="0" applyNumberFormat="1" applyFont="1" applyFill="1" applyBorder="1" applyAlignment="1">
      <alignment horizontal="center"/>
    </xf>
    <xf numFmtId="165" fontId="21" fillId="0" borderId="10" xfId="0" applyNumberFormat="1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2" fontId="15" fillId="4" borderId="10" xfId="0" applyNumberFormat="1" applyFont="1" applyFill="1" applyBorder="1" applyAlignment="1">
      <alignment horizontal="center"/>
    </xf>
    <xf numFmtId="165" fontId="15" fillId="4" borderId="10" xfId="0" applyNumberFormat="1" applyFont="1" applyFill="1" applyBorder="1" applyAlignment="1">
      <alignment horizontal="center"/>
    </xf>
    <xf numFmtId="165" fontId="21" fillId="4" borderId="10" xfId="0" applyNumberFormat="1" applyFont="1" applyFill="1" applyBorder="1" applyAlignment="1">
      <alignment horizontal="center"/>
    </xf>
    <xf numFmtId="2" fontId="15" fillId="0" borderId="10" xfId="0" applyNumberFormat="1" applyFont="1" applyBorder="1" applyAlignment="1">
      <alignment horizontal="center"/>
    </xf>
    <xf numFmtId="165" fontId="15" fillId="0" borderId="10" xfId="0" applyNumberFormat="1" applyFont="1" applyBorder="1" applyAlignment="1">
      <alignment horizontal="center"/>
    </xf>
    <xf numFmtId="165" fontId="21" fillId="0" borderId="10" xfId="0" applyNumberFormat="1" applyFont="1" applyBorder="1" applyAlignment="1">
      <alignment horizontal="center"/>
    </xf>
    <xf numFmtId="0" fontId="24" fillId="0" borderId="3" xfId="0" applyFont="1" applyBorder="1"/>
    <xf numFmtId="164" fontId="24" fillId="4" borderId="4" xfId="0" applyNumberFormat="1" applyFont="1" applyFill="1" applyBorder="1"/>
    <xf numFmtId="0" fontId="15" fillId="4" borderId="5" xfId="0" applyFont="1" applyFill="1" applyBorder="1" applyAlignment="1">
      <alignment horizontal="center"/>
    </xf>
    <xf numFmtId="0" fontId="24" fillId="0" borderId="4" xfId="0" applyFont="1" applyBorder="1"/>
    <xf numFmtId="2" fontId="24" fillId="4" borderId="4" xfId="0" applyNumberFormat="1" applyFont="1" applyFill="1" applyBorder="1"/>
    <xf numFmtId="0" fontId="26" fillId="0" borderId="0" xfId="0" quotePrefix="1" applyFont="1" applyAlignment="1">
      <alignment horizontal="left"/>
    </xf>
    <xf numFmtId="2" fontId="15" fillId="4" borderId="11" xfId="0" applyNumberFormat="1" applyFont="1" applyFill="1" applyBorder="1" applyAlignment="1">
      <alignment horizontal="center"/>
    </xf>
    <xf numFmtId="165" fontId="15" fillId="4" borderId="11" xfId="0" applyNumberFormat="1" applyFont="1" applyFill="1" applyBorder="1" applyAlignment="1">
      <alignment horizontal="center"/>
    </xf>
    <xf numFmtId="165" fontId="21" fillId="4" borderId="11" xfId="0" applyNumberFormat="1" applyFont="1" applyFill="1" applyBorder="1" applyAlignment="1">
      <alignment horizontal="center"/>
    </xf>
    <xf numFmtId="165" fontId="15" fillId="0" borderId="0" xfId="0" applyNumberFormat="1" applyFont="1"/>
    <xf numFmtId="0" fontId="19" fillId="0" borderId="0" xfId="0" applyFont="1" applyAlignment="1">
      <alignment horizontal="left"/>
    </xf>
    <xf numFmtId="0" fontId="15" fillId="8" borderId="0" xfId="0" applyFont="1" applyFill="1"/>
    <xf numFmtId="2" fontId="15" fillId="8" borderId="0" xfId="0" applyNumberFormat="1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2" fontId="15" fillId="3" borderId="0" xfId="0" applyNumberFormat="1" applyFont="1" applyFill="1" applyAlignment="1">
      <alignment horizontal="center"/>
    </xf>
    <xf numFmtId="2" fontId="15" fillId="7" borderId="0" xfId="0" applyNumberFormat="1" applyFont="1" applyFill="1" applyAlignment="1">
      <alignment horizontal="center"/>
    </xf>
    <xf numFmtId="2" fontId="15" fillId="0" borderId="0" xfId="0" applyNumberFormat="1" applyFont="1" applyFill="1" applyAlignment="1">
      <alignment horizontal="center"/>
    </xf>
    <xf numFmtId="0" fontId="15" fillId="0" borderId="4" xfId="0" applyFont="1" applyBorder="1"/>
    <xf numFmtId="2" fontId="15" fillId="4" borderId="0" xfId="0" applyNumberFormat="1" applyFont="1" applyFill="1" applyAlignment="1">
      <alignment horizontal="center"/>
    </xf>
    <xf numFmtId="0" fontId="21" fillId="0" borderId="0" xfId="0" quotePrefix="1" applyFont="1" applyAlignment="1">
      <alignment horizontal="right"/>
    </xf>
    <xf numFmtId="0" fontId="15" fillId="0" borderId="0" xfId="0" applyFont="1" applyAlignment="1">
      <alignment horizontal="right"/>
    </xf>
    <xf numFmtId="0" fontId="21" fillId="0" borderId="0" xfId="0" applyFont="1"/>
    <xf numFmtId="0" fontId="19" fillId="0" borderId="0" xfId="0" quotePrefix="1" applyFont="1" applyAlignment="1">
      <alignment horizontal="left"/>
    </xf>
    <xf numFmtId="0" fontId="15" fillId="5" borderId="0" xfId="0" quotePrefix="1" applyFont="1" applyFill="1" applyAlignment="1">
      <alignment horizontal="left"/>
    </xf>
    <xf numFmtId="0" fontId="15" fillId="5" borderId="0" xfId="0" applyFont="1" applyFill="1"/>
    <xf numFmtId="0" fontId="27" fillId="5" borderId="0" xfId="0" quotePrefix="1" applyFont="1" applyFill="1" applyAlignment="1">
      <alignment horizontal="center"/>
    </xf>
    <xf numFmtId="164" fontId="27" fillId="7" borderId="0" xfId="0" applyNumberFormat="1" applyFont="1" applyFill="1" applyAlignment="1">
      <alignment horizontal="center"/>
    </xf>
    <xf numFmtId="164" fontId="28" fillId="7" borderId="0" xfId="0" applyNumberFormat="1" applyFont="1" applyFill="1" applyAlignment="1">
      <alignment horizontal="center"/>
    </xf>
    <xf numFmtId="2" fontId="18" fillId="7" borderId="0" xfId="0" applyNumberFormat="1" applyFont="1" applyFill="1" applyAlignment="1">
      <alignment horizontal="center"/>
    </xf>
    <xf numFmtId="9" fontId="29" fillId="0" borderId="0" xfId="0" applyNumberFormat="1" applyFont="1" applyFill="1" applyAlignment="1">
      <alignment horizontal="center"/>
    </xf>
    <xf numFmtId="164" fontId="27" fillId="0" borderId="0" xfId="0" applyNumberFormat="1" applyFont="1" applyAlignment="1">
      <alignment horizontal="center"/>
    </xf>
    <xf numFmtId="164" fontId="28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64" fontId="27" fillId="4" borderId="0" xfId="0" applyNumberFormat="1" applyFont="1" applyFill="1" applyAlignment="1">
      <alignment horizontal="center"/>
    </xf>
    <xf numFmtId="164" fontId="28" fillId="4" borderId="0" xfId="0" applyNumberFormat="1" applyFont="1" applyFill="1" applyAlignment="1">
      <alignment horizontal="center"/>
    </xf>
    <xf numFmtId="2" fontId="18" fillId="4" borderId="0" xfId="0" applyNumberFormat="1" applyFont="1" applyFill="1" applyAlignment="1">
      <alignment horizontal="center"/>
    </xf>
    <xf numFmtId="164" fontId="27" fillId="0" borderId="0" xfId="0" applyNumberFormat="1" applyFont="1" applyFill="1" applyAlignment="1">
      <alignment horizontal="center"/>
    </xf>
    <xf numFmtId="2" fontId="17" fillId="0" borderId="0" xfId="0" applyNumberFormat="1" applyFont="1" applyFill="1" applyAlignment="1">
      <alignment horizontal="center"/>
    </xf>
    <xf numFmtId="164" fontId="28" fillId="0" borderId="0" xfId="0" applyNumberFormat="1" applyFont="1" applyFill="1" applyAlignment="1">
      <alignment horizontal="center"/>
    </xf>
    <xf numFmtId="164" fontId="15" fillId="0" borderId="0" xfId="0" applyNumberFormat="1" applyFont="1" applyFill="1" applyAlignment="1">
      <alignment horizontal="center"/>
    </xf>
    <xf numFmtId="0" fontId="17" fillId="3" borderId="24" xfId="0" quotePrefix="1" applyFont="1" applyFill="1" applyBorder="1" applyAlignment="1">
      <alignment horizontal="center"/>
    </xf>
    <xf numFmtId="0" fontId="15" fillId="3" borderId="24" xfId="0" applyFont="1" applyFill="1" applyBorder="1" applyAlignment="1">
      <alignment horizontal="center"/>
    </xf>
    <xf numFmtId="165" fontId="15" fillId="7" borderId="10" xfId="0" applyNumberFormat="1" applyFont="1" applyFill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0" fontId="15" fillId="0" borderId="12" xfId="0" applyFont="1" applyBorder="1"/>
    <xf numFmtId="0" fontId="15" fillId="0" borderId="13" xfId="0" applyFont="1" applyBorder="1"/>
    <xf numFmtId="0" fontId="15" fillId="0" borderId="14" xfId="0" applyFont="1" applyBorder="1"/>
    <xf numFmtId="2" fontId="23" fillId="0" borderId="15" xfId="0" applyNumberFormat="1" applyFont="1" applyBorder="1" applyAlignment="1">
      <alignment horizontal="center"/>
    </xf>
    <xf numFmtId="2" fontId="23" fillId="0" borderId="0" xfId="0" applyNumberFormat="1" applyFont="1" applyBorder="1" applyAlignment="1">
      <alignment horizontal="left"/>
    </xf>
    <xf numFmtId="2" fontId="23" fillId="0" borderId="0" xfId="0" applyNumberFormat="1" applyFont="1" applyBorder="1" applyAlignment="1">
      <alignment horizontal="center"/>
    </xf>
    <xf numFmtId="0" fontId="23" fillId="0" borderId="0" xfId="0" applyFont="1" applyBorder="1"/>
    <xf numFmtId="0" fontId="15" fillId="0" borderId="16" xfId="0" applyFont="1" applyBorder="1"/>
    <xf numFmtId="0" fontId="19" fillId="0" borderId="15" xfId="0" quotePrefix="1" applyFont="1" applyBorder="1" applyAlignment="1">
      <alignment horizontal="left"/>
    </xf>
    <xf numFmtId="0" fontId="15" fillId="0" borderId="15" xfId="0" quotePrefix="1" applyFont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0" xfId="0" quotePrefix="1" applyFont="1" applyFill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15" fillId="0" borderId="15" xfId="0" applyFont="1" applyBorder="1"/>
    <xf numFmtId="0" fontId="27" fillId="5" borderId="0" xfId="0" quotePrefix="1" applyFont="1" applyFill="1" applyBorder="1" applyAlignment="1">
      <alignment horizontal="center"/>
    </xf>
    <xf numFmtId="0" fontId="15" fillId="5" borderId="0" xfId="0" quotePrefix="1" applyFont="1" applyFill="1" applyBorder="1" applyAlignment="1">
      <alignment horizontal="center"/>
    </xf>
    <xf numFmtId="0" fontId="15" fillId="5" borderId="0" xfId="0" applyFont="1" applyFill="1" applyBorder="1" applyAlignment="1">
      <alignment horizontal="center"/>
    </xf>
    <xf numFmtId="0" fontId="15" fillId="5" borderId="16" xfId="0" quotePrefix="1" applyFont="1" applyFill="1" applyBorder="1" applyAlignment="1">
      <alignment horizontal="center"/>
    </xf>
    <xf numFmtId="2" fontId="15" fillId="0" borderId="0" xfId="0" applyNumberFormat="1" applyFont="1" applyBorder="1"/>
    <xf numFmtId="2" fontId="21" fillId="0" borderId="0" xfId="0" applyNumberFormat="1" applyFont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2" fontId="15" fillId="0" borderId="16" xfId="0" applyNumberFormat="1" applyFont="1" applyBorder="1" applyAlignment="1">
      <alignment horizontal="center"/>
    </xf>
    <xf numFmtId="2" fontId="15" fillId="0" borderId="0" xfId="0" applyNumberFormat="1" applyFont="1" applyBorder="1" applyAlignment="1">
      <alignment horizontal="right"/>
    </xf>
    <xf numFmtId="164" fontId="18" fillId="0" borderId="0" xfId="0" applyNumberFormat="1" applyFont="1" applyBorder="1" applyAlignment="1">
      <alignment horizontal="center"/>
    </xf>
    <xf numFmtId="164" fontId="18" fillId="0" borderId="16" xfId="0" applyNumberFormat="1" applyFont="1" applyBorder="1" applyAlignment="1">
      <alignment horizontal="center"/>
    </xf>
    <xf numFmtId="2" fontId="21" fillId="0" borderId="16" xfId="0" applyNumberFormat="1" applyFont="1" applyBorder="1" applyAlignment="1">
      <alignment horizontal="center"/>
    </xf>
    <xf numFmtId="2" fontId="31" fillId="0" borderId="0" xfId="0" applyNumberFormat="1" applyFont="1" applyBorder="1" applyAlignment="1">
      <alignment horizontal="right"/>
    </xf>
    <xf numFmtId="2" fontId="31" fillId="0" borderId="0" xfId="0" applyNumberFormat="1" applyFont="1" applyBorder="1" applyAlignment="1">
      <alignment horizontal="center"/>
    </xf>
    <xf numFmtId="2" fontId="31" fillId="0" borderId="16" xfId="0" applyNumberFormat="1" applyFont="1" applyBorder="1" applyAlignment="1">
      <alignment horizontal="center"/>
    </xf>
    <xf numFmtId="165" fontId="15" fillId="0" borderId="0" xfId="0" applyNumberFormat="1" applyFont="1" applyBorder="1" applyAlignment="1">
      <alignment horizontal="center"/>
    </xf>
    <xf numFmtId="2" fontId="21" fillId="0" borderId="11" xfId="0" applyNumberFormat="1" applyFont="1" applyBorder="1" applyAlignment="1">
      <alignment horizontal="center"/>
    </xf>
    <xf numFmtId="0" fontId="15" fillId="0" borderId="17" xfId="0" applyFont="1" applyBorder="1"/>
    <xf numFmtId="0" fontId="15" fillId="0" borderId="18" xfId="0" applyFont="1" applyBorder="1"/>
    <xf numFmtId="0" fontId="15" fillId="0" borderId="19" xfId="0" applyFont="1" applyBorder="1"/>
    <xf numFmtId="0" fontId="21" fillId="0" borderId="0" xfId="0" applyFont="1" applyBorder="1"/>
    <xf numFmtId="0" fontId="21" fillId="0" borderId="0" xfId="0" applyFont="1" applyAlignment="1">
      <alignment horizontal="right" indent="1"/>
    </xf>
    <xf numFmtId="0" fontId="21" fillId="0" borderId="0" xfId="0" quotePrefix="1" applyFont="1" applyFill="1" applyBorder="1" applyAlignment="1">
      <alignment horizontal="left"/>
    </xf>
    <xf numFmtId="0" fontId="32" fillId="0" borderId="36" xfId="0" quotePrefix="1" applyFont="1" applyBorder="1" applyAlignment="1">
      <alignment horizontal="left"/>
    </xf>
    <xf numFmtId="0" fontId="15" fillId="0" borderId="37" xfId="0" applyFont="1" applyBorder="1"/>
    <xf numFmtId="0" fontId="15" fillId="0" borderId="38" xfId="0" applyFont="1" applyBorder="1"/>
    <xf numFmtId="0" fontId="26" fillId="0" borderId="0" xfId="0" quotePrefix="1" applyFont="1" applyBorder="1" applyAlignment="1">
      <alignment horizontal="left"/>
    </xf>
    <xf numFmtId="0" fontId="21" fillId="0" borderId="0" xfId="0" quotePrefix="1" applyFont="1" applyBorder="1" applyAlignment="1">
      <alignment horizontal="left"/>
    </xf>
    <xf numFmtId="0" fontId="15" fillId="0" borderId="0" xfId="0" quotePrefix="1" applyFont="1" applyAlignment="1">
      <alignment horizontal="right"/>
    </xf>
    <xf numFmtId="165" fontId="15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20" xfId="0" applyFont="1" applyBorder="1"/>
    <xf numFmtId="0" fontId="15" fillId="0" borderId="21" xfId="0" applyFont="1" applyBorder="1"/>
    <xf numFmtId="165" fontId="15" fillId="0" borderId="22" xfId="0" applyNumberFormat="1" applyFont="1" applyBorder="1" applyAlignment="1">
      <alignment horizontal="center"/>
    </xf>
    <xf numFmtId="0" fontId="15" fillId="5" borderId="20" xfId="0" quotePrefix="1" applyFont="1" applyFill="1" applyBorder="1" applyAlignment="1">
      <alignment horizontal="left"/>
    </xf>
    <xf numFmtId="0" fontId="15" fillId="5" borderId="21" xfId="0" applyFont="1" applyFill="1" applyBorder="1"/>
    <xf numFmtId="165" fontId="15" fillId="5" borderId="21" xfId="0" applyNumberFormat="1" applyFont="1" applyFill="1" applyBorder="1" applyAlignment="1">
      <alignment horizontal="center"/>
    </xf>
    <xf numFmtId="165" fontId="15" fillId="5" borderId="22" xfId="0" applyNumberFormat="1" applyFont="1" applyFill="1" applyBorder="1" applyAlignment="1">
      <alignment horizontal="center"/>
    </xf>
    <xf numFmtId="0" fontId="28" fillId="5" borderId="0" xfId="0" quotePrefix="1" applyFont="1" applyFill="1" applyAlignment="1">
      <alignment horizontal="left"/>
    </xf>
    <xf numFmtId="165" fontId="28" fillId="5" borderId="0" xfId="0" applyNumberFormat="1" applyFont="1" applyFill="1" applyAlignment="1">
      <alignment horizontal="center"/>
    </xf>
    <xf numFmtId="165" fontId="17" fillId="5" borderId="0" xfId="0" applyNumberFormat="1" applyFont="1" applyFill="1" applyAlignment="1">
      <alignment horizontal="center"/>
    </xf>
    <xf numFmtId="2" fontId="27" fillId="7" borderId="0" xfId="0" applyNumberFormat="1" applyFont="1" applyFill="1" applyAlignment="1">
      <alignment horizontal="center"/>
    </xf>
    <xf numFmtId="9" fontId="34" fillId="0" borderId="0" xfId="0" applyNumberFormat="1" applyFont="1"/>
    <xf numFmtId="2" fontId="27" fillId="0" borderId="0" xfId="0" applyNumberFormat="1" applyFont="1" applyAlignment="1">
      <alignment horizontal="center"/>
    </xf>
    <xf numFmtId="2" fontId="27" fillId="4" borderId="0" xfId="0" applyNumberFormat="1" applyFont="1" applyFill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0" fontId="15" fillId="3" borderId="25" xfId="0" applyFont="1" applyFill="1" applyBorder="1" applyAlignment="1">
      <alignment horizontal="center"/>
    </xf>
    <xf numFmtId="2" fontId="21" fillId="0" borderId="26" xfId="0" applyNumberFormat="1" applyFont="1" applyBorder="1" applyAlignment="1">
      <alignment horizontal="center"/>
    </xf>
    <xf numFmtId="2" fontId="15" fillId="0" borderId="0" xfId="0" applyNumberFormat="1" applyFont="1"/>
    <xf numFmtId="2" fontId="27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>
      <alignment horizontal="center"/>
    </xf>
    <xf numFmtId="164" fontId="15" fillId="0" borderId="21" xfId="0" applyNumberFormat="1" applyFont="1" applyBorder="1" applyAlignment="1">
      <alignment horizontal="center"/>
    </xf>
    <xf numFmtId="164" fontId="15" fillId="0" borderId="22" xfId="0" applyNumberFormat="1" applyFont="1" applyBorder="1"/>
    <xf numFmtId="164" fontId="15" fillId="0" borderId="0" xfId="0" applyNumberFormat="1" applyFont="1"/>
    <xf numFmtId="0" fontId="15" fillId="0" borderId="17" xfId="0" applyFont="1" applyBorder="1" applyAlignment="1">
      <alignment horizontal="center"/>
    </xf>
    <xf numFmtId="165" fontId="15" fillId="4" borderId="27" xfId="0" applyNumberFormat="1" applyFont="1" applyFill="1" applyBorder="1" applyAlignment="1">
      <alignment horizontal="center"/>
    </xf>
    <xf numFmtId="0" fontId="15" fillId="0" borderId="18" xfId="0" applyFont="1" applyBorder="1" applyAlignment="1">
      <alignment horizontal="center"/>
    </xf>
    <xf numFmtId="2" fontId="15" fillId="4" borderId="27" xfId="0" applyNumberFormat="1" applyFont="1" applyFill="1" applyBorder="1" applyAlignment="1">
      <alignment horizontal="center"/>
    </xf>
    <xf numFmtId="2" fontId="21" fillId="0" borderId="28" xfId="0" applyNumberFormat="1" applyFont="1" applyBorder="1" applyAlignment="1">
      <alignment horizontal="center"/>
    </xf>
    <xf numFmtId="0" fontId="15" fillId="0" borderId="6" xfId="0" quotePrefix="1" applyFont="1" applyBorder="1" applyAlignment="1">
      <alignment horizontal="left"/>
    </xf>
    <xf numFmtId="2" fontId="15" fillId="0" borderId="7" xfId="0" applyNumberFormat="1" applyFont="1" applyBorder="1"/>
    <xf numFmtId="2" fontId="21" fillId="0" borderId="7" xfId="0" applyNumberFormat="1" applyFont="1" applyBorder="1" applyAlignment="1">
      <alignment horizontal="center"/>
    </xf>
    <xf numFmtId="2" fontId="15" fillId="0" borderId="7" xfId="0" applyNumberFormat="1" applyFont="1" applyBorder="1" applyAlignment="1">
      <alignment horizontal="center"/>
    </xf>
    <xf numFmtId="2" fontId="15" fillId="0" borderId="8" xfId="0" applyNumberFormat="1" applyFont="1" applyBorder="1" applyAlignment="1">
      <alignment horizontal="center"/>
    </xf>
    <xf numFmtId="0" fontId="15" fillId="0" borderId="1" xfId="0" applyFont="1" applyBorder="1"/>
    <xf numFmtId="2" fontId="21" fillId="0" borderId="2" xfId="0" applyNumberFormat="1" applyFont="1" applyBorder="1" applyAlignment="1">
      <alignment horizontal="center"/>
    </xf>
    <xf numFmtId="2" fontId="32" fillId="0" borderId="0" xfId="0" applyNumberFormat="1" applyFont="1" applyBorder="1" applyAlignment="1">
      <alignment horizontal="center"/>
    </xf>
    <xf numFmtId="2" fontId="32" fillId="0" borderId="2" xfId="0" applyNumberFormat="1" applyFont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0" fontId="15" fillId="0" borderId="3" xfId="0" applyFont="1" applyBorder="1"/>
    <xf numFmtId="0" fontId="15" fillId="0" borderId="4" xfId="0" applyFont="1" applyFill="1" applyBorder="1" applyAlignment="1">
      <alignment horizontal="center"/>
    </xf>
    <xf numFmtId="164" fontId="15" fillId="0" borderId="4" xfId="0" applyNumberFormat="1" applyFont="1" applyBorder="1"/>
    <xf numFmtId="164" fontId="15" fillId="0" borderId="4" xfId="0" applyNumberFormat="1" applyFont="1" applyBorder="1" applyAlignment="1">
      <alignment horizontal="center"/>
    </xf>
    <xf numFmtId="164" fontId="15" fillId="0" borderId="5" xfId="0" applyNumberFormat="1" applyFont="1" applyBorder="1"/>
    <xf numFmtId="0" fontId="15" fillId="0" borderId="0" xfId="0" applyFont="1" applyFill="1" applyBorder="1" applyAlignment="1">
      <alignment horizontal="center"/>
    </xf>
    <xf numFmtId="164" fontId="15" fillId="0" borderId="0" xfId="0" applyNumberFormat="1" applyFont="1" applyBorder="1"/>
    <xf numFmtId="164" fontId="15" fillId="0" borderId="0" xfId="0" applyNumberFormat="1" applyFont="1" applyBorder="1" applyAlignment="1">
      <alignment horizontal="center"/>
    </xf>
    <xf numFmtId="0" fontId="15" fillId="0" borderId="23" xfId="0" applyFont="1" applyBorder="1"/>
    <xf numFmtId="0" fontId="15" fillId="0" borderId="23" xfId="0" applyFont="1" applyFill="1" applyBorder="1" applyAlignment="1">
      <alignment horizontal="center"/>
    </xf>
    <xf numFmtId="164" fontId="15" fillId="0" borderId="23" xfId="0" applyNumberFormat="1" applyFont="1" applyBorder="1"/>
    <xf numFmtId="164" fontId="15" fillId="0" borderId="23" xfId="0" applyNumberFormat="1" applyFont="1" applyBorder="1" applyAlignment="1">
      <alignment horizontal="center"/>
    </xf>
    <xf numFmtId="164" fontId="19" fillId="0" borderId="0" xfId="0" quotePrefix="1" applyNumberFormat="1" applyFont="1" applyAlignment="1">
      <alignment horizontal="center"/>
    </xf>
    <xf numFmtId="0" fontId="15" fillId="0" borderId="0" xfId="0" quotePrefix="1" applyFont="1" applyFill="1" applyAlignment="1">
      <alignment horizontal="left"/>
    </xf>
    <xf numFmtId="0" fontId="15" fillId="6" borderId="0" xfId="0" applyFont="1" applyFill="1"/>
    <xf numFmtId="0" fontId="15" fillId="6" borderId="0" xfId="0" quotePrefix="1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35" fillId="6" borderId="0" xfId="0" applyFont="1" applyFill="1" applyAlignment="1">
      <alignment horizontal="center"/>
    </xf>
    <xf numFmtId="164" fontId="35" fillId="0" borderId="0" xfId="0" applyNumberFormat="1" applyFont="1" applyAlignment="1">
      <alignment horizontal="center"/>
    </xf>
    <xf numFmtId="164" fontId="35" fillId="4" borderId="0" xfId="0" applyNumberFormat="1" applyFont="1" applyFill="1" applyAlignment="1">
      <alignment horizontal="center"/>
    </xf>
    <xf numFmtId="0" fontId="18" fillId="0" borderId="6" xfId="0" applyFont="1" applyBorder="1"/>
    <xf numFmtId="0" fontId="15" fillId="0" borderId="7" xfId="0" quotePrefix="1" applyFont="1" applyBorder="1" applyAlignment="1">
      <alignment horizontal="left"/>
    </xf>
    <xf numFmtId="0" fontId="15" fillId="0" borderId="7" xfId="0" applyFont="1" applyBorder="1"/>
    <xf numFmtId="164" fontId="17" fillId="0" borderId="7" xfId="0" applyNumberFormat="1" applyFont="1" applyFill="1" applyBorder="1" applyAlignment="1">
      <alignment horizontal="center"/>
    </xf>
    <xf numFmtId="0" fontId="17" fillId="0" borderId="1" xfId="0" applyFont="1" applyBorder="1"/>
    <xf numFmtId="0" fontId="18" fillId="0" borderId="1" xfId="0" applyFont="1" applyBorder="1"/>
    <xf numFmtId="0" fontId="19" fillId="0" borderId="1" xfId="0" quotePrefix="1" applyFont="1" applyBorder="1" applyAlignment="1">
      <alignment horizontal="left"/>
    </xf>
    <xf numFmtId="164" fontId="19" fillId="0" borderId="0" xfId="0" quotePrefix="1" applyNumberFormat="1" applyFont="1" applyBorder="1" applyAlignment="1">
      <alignment horizontal="left"/>
    </xf>
    <xf numFmtId="0" fontId="15" fillId="0" borderId="1" xfId="0" quotePrefix="1" applyFont="1" applyFill="1" applyBorder="1" applyAlignment="1">
      <alignment horizontal="left"/>
    </xf>
    <xf numFmtId="166" fontId="15" fillId="0" borderId="0" xfId="0" applyNumberFormat="1" applyFont="1" applyBorder="1" applyAlignment="1">
      <alignment horizontal="center"/>
    </xf>
    <xf numFmtId="166" fontId="15" fillId="0" borderId="2" xfId="0" applyNumberFormat="1" applyFont="1" applyBorder="1" applyAlignment="1">
      <alignment horizontal="center"/>
    </xf>
    <xf numFmtId="0" fontId="15" fillId="6" borderId="1" xfId="0" applyFont="1" applyFill="1" applyBorder="1"/>
    <xf numFmtId="0" fontId="15" fillId="6" borderId="0" xfId="0" applyFont="1" applyFill="1" applyBorder="1"/>
    <xf numFmtId="0" fontId="15" fillId="6" borderId="0" xfId="0" quotePrefix="1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36" fillId="6" borderId="0" xfId="0" applyFont="1" applyFill="1" applyBorder="1" applyAlignment="1">
      <alignment horizontal="center"/>
    </xf>
    <xf numFmtId="0" fontId="36" fillId="6" borderId="0" xfId="0" applyFont="1" applyFill="1" applyAlignment="1">
      <alignment horizontal="center"/>
    </xf>
    <xf numFmtId="166" fontId="36" fillId="0" borderId="0" xfId="0" applyNumberFormat="1" applyFont="1" applyBorder="1" applyAlignment="1">
      <alignment horizontal="center" vertical="center" wrapText="1"/>
    </xf>
    <xf numFmtId="166" fontId="37" fillId="0" borderId="0" xfId="0" applyNumberFormat="1" applyFont="1" applyBorder="1" applyAlignment="1">
      <alignment horizontal="center" vertical="center" wrapText="1"/>
    </xf>
    <xf numFmtId="166" fontId="17" fillId="0" borderId="0" xfId="0" applyNumberFormat="1" applyFont="1" applyBorder="1" applyAlignment="1">
      <alignment horizontal="center" vertical="center" wrapText="1"/>
    </xf>
    <xf numFmtId="166" fontId="37" fillId="0" borderId="2" xfId="0" applyNumberFormat="1" applyFont="1" applyBorder="1" applyAlignment="1">
      <alignment horizontal="center" vertical="center" wrapText="1"/>
    </xf>
    <xf numFmtId="165" fontId="36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Fill="1" applyBorder="1" applyAlignment="1">
      <alignment horizontal="center" vertical="center" wrapText="1"/>
    </xf>
    <xf numFmtId="166" fontId="36" fillId="2" borderId="0" xfId="0" applyNumberFormat="1" applyFont="1" applyFill="1" applyBorder="1" applyAlignment="1">
      <alignment horizontal="center" vertical="center" wrapText="1"/>
    </xf>
    <xf numFmtId="166" fontId="37" fillId="2" borderId="0" xfId="0" applyNumberFormat="1" applyFont="1" applyFill="1" applyBorder="1" applyAlignment="1">
      <alignment horizontal="center" vertical="center" wrapText="1"/>
    </xf>
    <xf numFmtId="166" fontId="17" fillId="2" borderId="0" xfId="0" applyNumberFormat="1" applyFont="1" applyFill="1" applyBorder="1" applyAlignment="1">
      <alignment horizontal="center" vertical="center" wrapText="1"/>
    </xf>
    <xf numFmtId="166" fontId="37" fillId="2" borderId="2" xfId="0" applyNumberFormat="1" applyFont="1" applyFill="1" applyBorder="1" applyAlignment="1">
      <alignment horizontal="center" vertical="center" wrapText="1"/>
    </xf>
    <xf numFmtId="165" fontId="36" fillId="2" borderId="0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/>
    </xf>
    <xf numFmtId="166" fontId="36" fillId="2" borderId="4" xfId="0" applyNumberFormat="1" applyFont="1" applyFill="1" applyBorder="1" applyAlignment="1">
      <alignment horizontal="center" vertical="center" wrapText="1"/>
    </xf>
    <xf numFmtId="166" fontId="37" fillId="2" borderId="4" xfId="0" applyNumberFormat="1" applyFont="1" applyFill="1" applyBorder="1" applyAlignment="1">
      <alignment horizontal="center" vertical="center" wrapText="1"/>
    </xf>
    <xf numFmtId="166" fontId="17" fillId="2" borderId="4" xfId="0" applyNumberFormat="1" applyFont="1" applyFill="1" applyBorder="1" applyAlignment="1">
      <alignment horizontal="center" vertical="center" wrapText="1"/>
    </xf>
    <xf numFmtId="166" fontId="37" fillId="2" borderId="5" xfId="0" applyNumberFormat="1" applyFont="1" applyFill="1" applyBorder="1" applyAlignment="1">
      <alignment horizontal="center" vertical="center" wrapText="1"/>
    </xf>
    <xf numFmtId="165" fontId="37" fillId="0" borderId="0" xfId="0" applyNumberFormat="1" applyFont="1" applyBorder="1" applyAlignment="1">
      <alignment horizontal="center" vertical="center" wrapText="1"/>
    </xf>
    <xf numFmtId="166" fontId="15" fillId="0" borderId="0" xfId="0" applyNumberFormat="1" applyFont="1"/>
    <xf numFmtId="0" fontId="15" fillId="0" borderId="0" xfId="0" quotePrefix="1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8" fillId="0" borderId="0" xfId="0" applyFont="1" applyAlignment="1">
      <alignment horizontal="center"/>
    </xf>
    <xf numFmtId="166" fontId="15" fillId="7" borderId="0" xfId="0" applyNumberFormat="1" applyFont="1" applyFill="1" applyBorder="1" applyAlignment="1">
      <alignment horizontal="center"/>
    </xf>
    <xf numFmtId="166" fontId="15" fillId="0" borderId="0" xfId="0" applyNumberFormat="1" applyFont="1" applyFill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2" fontId="15" fillId="7" borderId="0" xfId="0" applyNumberFormat="1" applyFont="1" applyFill="1" applyBorder="1" applyAlignment="1">
      <alignment horizontal="center"/>
    </xf>
    <xf numFmtId="164" fontId="15" fillId="0" borderId="2" xfId="0" applyNumberFormat="1" applyFont="1" applyBorder="1" applyAlignment="1">
      <alignment horizontal="center"/>
    </xf>
    <xf numFmtId="9" fontId="29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center"/>
    </xf>
    <xf numFmtId="166" fontId="15" fillId="4" borderId="0" xfId="0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2" fontId="15" fillId="4" borderId="0" xfId="0" applyNumberFormat="1" applyFont="1" applyFill="1" applyBorder="1" applyAlignment="1">
      <alignment horizontal="center"/>
    </xf>
    <xf numFmtId="166" fontId="15" fillId="0" borderId="4" xfId="0" applyNumberFormat="1" applyFont="1" applyBorder="1" applyAlignment="1">
      <alignment horizontal="center"/>
    </xf>
    <xf numFmtId="0" fontId="15" fillId="0" borderId="5" xfId="0" applyFont="1" applyBorder="1"/>
    <xf numFmtId="0" fontId="15" fillId="4" borderId="3" xfId="0" applyFont="1" applyFill="1" applyBorder="1" applyAlignment="1">
      <alignment horizontal="center"/>
    </xf>
    <xf numFmtId="2" fontId="15" fillId="4" borderId="4" xfId="0" applyNumberFormat="1" applyFont="1" applyFill="1" applyBorder="1" applyAlignment="1">
      <alignment horizontal="center"/>
    </xf>
    <xf numFmtId="164" fontId="15" fillId="0" borderId="5" xfId="0" applyNumberFormat="1" applyFont="1" applyBorder="1" applyAlignment="1">
      <alignment horizontal="center"/>
    </xf>
    <xf numFmtId="2" fontId="35" fillId="0" borderId="0" xfId="0" applyNumberFormat="1" applyFont="1" applyAlignment="1">
      <alignment horizontal="center"/>
    </xf>
    <xf numFmtId="2" fontId="35" fillId="4" borderId="0" xfId="0" applyNumberFormat="1" applyFont="1" applyFill="1" applyAlignment="1">
      <alignment horizontal="center"/>
    </xf>
    <xf numFmtId="164" fontId="19" fillId="0" borderId="0" xfId="0" quotePrefix="1" applyNumberFormat="1" applyFont="1" applyBorder="1" applyAlignment="1">
      <alignment horizontal="center"/>
    </xf>
    <xf numFmtId="165" fontId="15" fillId="0" borderId="2" xfId="0" applyNumberFormat="1" applyFont="1" applyBorder="1" applyAlignment="1">
      <alignment horizontal="center"/>
    </xf>
    <xf numFmtId="0" fontId="15" fillId="0" borderId="0" xfId="0" applyFont="1" applyFill="1"/>
    <xf numFmtId="0" fontId="19" fillId="0" borderId="0" xfId="0" quotePrefix="1" applyFont="1" applyAlignment="1">
      <alignment horizontal="center"/>
    </xf>
    <xf numFmtId="0" fontId="17" fillId="0" borderId="6" xfId="0" applyFont="1" applyBorder="1"/>
    <xf numFmtId="166" fontId="15" fillId="0" borderId="0" xfId="0" applyNumberFormat="1" applyFont="1" applyAlignment="1">
      <alignment horizontal="center"/>
    </xf>
    <xf numFmtId="166" fontId="15" fillId="0" borderId="6" xfId="0" applyNumberFormat="1" applyFont="1" applyBorder="1" applyAlignment="1">
      <alignment horizontal="center"/>
    </xf>
    <xf numFmtId="166" fontId="15" fillId="0" borderId="7" xfId="0" applyNumberFormat="1" applyFont="1" applyBorder="1" applyAlignment="1">
      <alignment horizontal="center"/>
    </xf>
    <xf numFmtId="166" fontId="15" fillId="0" borderId="8" xfId="0" applyNumberFormat="1" applyFont="1" applyBorder="1" applyAlignment="1">
      <alignment horizontal="center"/>
    </xf>
    <xf numFmtId="166" fontId="15" fillId="0" borderId="3" xfId="0" applyNumberFormat="1" applyFont="1" applyBorder="1" applyAlignment="1">
      <alignment horizontal="center"/>
    </xf>
    <xf numFmtId="166" fontId="15" fillId="0" borderId="5" xfId="0" applyNumberFormat="1" applyFont="1" applyBorder="1" applyAlignment="1">
      <alignment horizontal="center"/>
    </xf>
    <xf numFmtId="1" fontId="15" fillId="0" borderId="6" xfId="0" applyNumberFormat="1" applyFont="1" applyBorder="1" applyAlignment="1">
      <alignment horizontal="center"/>
    </xf>
    <xf numFmtId="166" fontId="15" fillId="4" borderId="7" xfId="0" applyNumberFormat="1" applyFont="1" applyFill="1" applyBorder="1" applyAlignment="1">
      <alignment horizontal="center"/>
    </xf>
    <xf numFmtId="166" fontId="15" fillId="4" borderId="8" xfId="0" applyNumberFormat="1" applyFont="1" applyFill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66" fontId="15" fillId="4" borderId="2" xfId="0" applyNumberFormat="1" applyFont="1" applyFill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66" fontId="15" fillId="4" borderId="4" xfId="0" applyNumberFormat="1" applyFont="1" applyFill="1" applyBorder="1" applyAlignment="1">
      <alignment horizontal="center"/>
    </xf>
    <xf numFmtId="166" fontId="15" fillId="4" borderId="5" xfId="0" applyNumberFormat="1" applyFont="1" applyFill="1" applyBorder="1" applyAlignment="1">
      <alignment horizontal="center"/>
    </xf>
    <xf numFmtId="0" fontId="23" fillId="0" borderId="0" xfId="0" quotePrefix="1" applyFont="1" applyAlignment="1">
      <alignment horizontal="left"/>
    </xf>
    <xf numFmtId="0" fontId="15" fillId="0" borderId="0" xfId="0" quotePrefix="1" applyFont="1" applyFill="1" applyBorder="1" applyAlignment="1">
      <alignment horizontal="left"/>
    </xf>
    <xf numFmtId="0" fontId="23" fillId="0" borderId="0" xfId="0" applyFont="1"/>
    <xf numFmtId="0" fontId="29" fillId="0" borderId="0" xfId="0" applyFont="1" applyAlignment="1">
      <alignment horizontal="center"/>
    </xf>
    <xf numFmtId="2" fontId="24" fillId="7" borderId="1" xfId="0" applyNumberFormat="1" applyFont="1" applyFill="1" applyBorder="1"/>
    <xf numFmtId="2" fontId="15" fillId="7" borderId="2" xfId="0" applyNumberFormat="1" applyFont="1" applyFill="1" applyBorder="1" applyAlignment="1">
      <alignment horizontal="center"/>
    </xf>
    <xf numFmtId="2" fontId="24" fillId="0" borderId="1" xfId="0" applyNumberFormat="1" applyFont="1" applyBorder="1"/>
    <xf numFmtId="2" fontId="15" fillId="0" borderId="2" xfId="0" applyNumberFormat="1" applyFont="1" applyBorder="1" applyAlignment="1">
      <alignment horizontal="center"/>
    </xf>
    <xf numFmtId="2" fontId="29" fillId="0" borderId="0" xfId="0" applyNumberFormat="1" applyFont="1" applyAlignment="1">
      <alignment horizontal="center"/>
    </xf>
    <xf numFmtId="2" fontId="24" fillId="4" borderId="1" xfId="0" applyNumberFormat="1" applyFont="1" applyFill="1" applyBorder="1"/>
    <xf numFmtId="2" fontId="15" fillId="4" borderId="2" xfId="0" applyNumberFormat="1" applyFont="1" applyFill="1" applyBorder="1" applyAlignment="1">
      <alignment horizontal="center"/>
    </xf>
    <xf numFmtId="2" fontId="24" fillId="0" borderId="3" xfId="0" applyNumberFormat="1" applyFont="1" applyBorder="1"/>
    <xf numFmtId="2" fontId="15" fillId="4" borderId="5" xfId="0" applyNumberFormat="1" applyFont="1" applyFill="1" applyBorder="1" applyAlignment="1">
      <alignment horizontal="center"/>
    </xf>
    <xf numFmtId="2" fontId="24" fillId="0" borderId="4" xfId="0" applyNumberFormat="1" applyFont="1" applyBorder="1"/>
    <xf numFmtId="0" fontId="23" fillId="0" borderId="36" xfId="0" applyFont="1" applyBorder="1"/>
    <xf numFmtId="0" fontId="21" fillId="0" borderId="37" xfId="0" applyFont="1" applyBorder="1"/>
    <xf numFmtId="165" fontId="21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0" fontId="22" fillId="5" borderId="0" xfId="0" applyFont="1" applyFill="1" applyAlignment="1">
      <alignment horizontal="center"/>
    </xf>
    <xf numFmtId="2" fontId="22" fillId="7" borderId="0" xfId="0" applyNumberFormat="1" applyFont="1" applyFill="1" applyAlignment="1">
      <alignment horizontal="center"/>
    </xf>
    <xf numFmtId="164" fontId="18" fillId="7" borderId="0" xfId="0" applyNumberFormat="1" applyFont="1" applyFill="1" applyAlignment="1">
      <alignment horizontal="center"/>
    </xf>
    <xf numFmtId="2" fontId="22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2" fontId="22" fillId="4" borderId="0" xfId="0" applyNumberFormat="1" applyFont="1" applyFill="1" applyAlignment="1">
      <alignment horizontal="center"/>
    </xf>
    <xf numFmtId="164" fontId="18" fillId="4" borderId="0" xfId="0" applyNumberFormat="1" applyFont="1" applyFill="1" applyAlignment="1">
      <alignment horizontal="center"/>
    </xf>
    <xf numFmtId="2" fontId="22" fillId="0" borderId="0" xfId="0" applyNumberFormat="1" applyFont="1" applyFill="1" applyAlignment="1">
      <alignment horizontal="center"/>
    </xf>
    <xf numFmtId="164" fontId="18" fillId="0" borderId="0" xfId="0" applyNumberFormat="1" applyFont="1" applyFill="1" applyAlignment="1">
      <alignment horizontal="center"/>
    </xf>
    <xf numFmtId="0" fontId="15" fillId="0" borderId="6" xfId="0" applyFont="1" applyBorder="1"/>
    <xf numFmtId="2" fontId="23" fillId="0" borderId="1" xfId="0" applyNumberFormat="1" applyFont="1" applyBorder="1" applyAlignment="1">
      <alignment horizontal="center"/>
    </xf>
    <xf numFmtId="2" fontId="23" fillId="0" borderId="0" xfId="0" quotePrefix="1" applyNumberFormat="1" applyFont="1" applyBorder="1" applyAlignment="1">
      <alignment horizontal="left"/>
    </xf>
    <xf numFmtId="0" fontId="15" fillId="0" borderId="1" xfId="0" quotePrefix="1" applyFont="1" applyBorder="1" applyAlignment="1">
      <alignment horizontal="left"/>
    </xf>
    <xf numFmtId="0" fontId="26" fillId="0" borderId="0" xfId="0" applyFont="1" applyBorder="1"/>
    <xf numFmtId="0" fontId="32" fillId="0" borderId="0" xfId="0" applyFont="1"/>
    <xf numFmtId="0" fontId="21" fillId="0" borderId="0" xfId="0" applyFont="1" applyBorder="1" applyAlignment="1">
      <alignment horizontal="center"/>
    </xf>
    <xf numFmtId="0" fontId="21" fillId="0" borderId="0" xfId="0" quotePrefix="1" applyFont="1" applyBorder="1" applyAlignment="1">
      <alignment horizontal="center"/>
    </xf>
    <xf numFmtId="166" fontId="22" fillId="0" borderId="0" xfId="0" applyNumberFormat="1" applyFont="1" applyBorder="1" applyAlignment="1">
      <alignment horizontal="center" vertical="center" wrapText="1"/>
    </xf>
    <xf numFmtId="166" fontId="22" fillId="2" borderId="0" xfId="0" applyNumberFormat="1" applyFont="1" applyFill="1" applyBorder="1" applyAlignment="1">
      <alignment horizontal="center" vertical="center" wrapText="1"/>
    </xf>
    <xf numFmtId="166" fontId="22" fillId="2" borderId="4" xfId="0" applyNumberFormat="1" applyFont="1" applyFill="1" applyBorder="1" applyAlignment="1">
      <alignment horizontal="center" vertical="center" wrapText="1"/>
    </xf>
    <xf numFmtId="164" fontId="15" fillId="0" borderId="0" xfId="0" quotePrefix="1" applyNumberFormat="1" applyFont="1" applyAlignment="1">
      <alignment horizontal="right"/>
    </xf>
    <xf numFmtId="166" fontId="38" fillId="0" borderId="0" xfId="0" quotePrefix="1" applyNumberFormat="1" applyFont="1" applyAlignment="1">
      <alignment horizontal="left"/>
    </xf>
    <xf numFmtId="0" fontId="38" fillId="0" borderId="0" xfId="0" quotePrefix="1" applyFont="1" applyAlignment="1">
      <alignment horizontal="left"/>
    </xf>
    <xf numFmtId="166" fontId="28" fillId="0" borderId="0" xfId="0" applyNumberFormat="1" applyFont="1" applyAlignment="1">
      <alignment horizontal="center"/>
    </xf>
    <xf numFmtId="166" fontId="28" fillId="0" borderId="0" xfId="0" applyNumberFormat="1" applyFont="1" applyFill="1" applyAlignment="1">
      <alignment horizontal="center"/>
    </xf>
    <xf numFmtId="0" fontId="15" fillId="4" borderId="0" xfId="0" quotePrefix="1" applyFont="1" applyFill="1" applyBorder="1" applyAlignment="1">
      <alignment horizontal="center"/>
    </xf>
    <xf numFmtId="166" fontId="22" fillId="7" borderId="0" xfId="0" applyNumberFormat="1" applyFont="1" applyFill="1" applyAlignment="1">
      <alignment horizontal="center"/>
    </xf>
    <xf numFmtId="166" fontId="22" fillId="0" borderId="0" xfId="0" applyNumberFormat="1" applyFont="1" applyAlignment="1">
      <alignment horizontal="center"/>
    </xf>
    <xf numFmtId="166" fontId="22" fillId="4" borderId="0" xfId="0" applyNumberFormat="1" applyFont="1" applyFill="1" applyAlignment="1">
      <alignment horizontal="center"/>
    </xf>
    <xf numFmtId="0" fontId="15" fillId="0" borderId="39" xfId="0" applyFont="1" applyBorder="1"/>
    <xf numFmtId="0" fontId="19" fillId="0" borderId="0" xfId="0" applyFont="1"/>
    <xf numFmtId="0" fontId="15" fillId="4" borderId="6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15" fillId="4" borderId="3" xfId="0" applyNumberFormat="1" applyFont="1" applyFill="1" applyBorder="1" applyAlignment="1">
      <alignment horizontal="center"/>
    </xf>
    <xf numFmtId="0" fontId="16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left"/>
    </xf>
    <xf numFmtId="0" fontId="39" fillId="0" borderId="0" xfId="0" quotePrefix="1" applyFont="1" applyAlignment="1">
      <alignment horizontal="left"/>
    </xf>
    <xf numFmtId="0" fontId="23" fillId="0" borderId="0" xfId="0" quotePrefix="1" applyFont="1" applyBorder="1" applyAlignment="1">
      <alignment horizontal="left"/>
    </xf>
    <xf numFmtId="0" fontId="6" fillId="0" borderId="0" xfId="0" quotePrefix="1" applyFont="1" applyAlignment="1">
      <alignment horizontal="left"/>
    </xf>
    <xf numFmtId="0" fontId="5" fillId="0" borderId="0" xfId="0" quotePrefix="1" applyFont="1" applyBorder="1" applyAlignment="1">
      <alignment horizontal="left"/>
    </xf>
    <xf numFmtId="0" fontId="5" fillId="0" borderId="0" xfId="0" quotePrefix="1" applyFont="1" applyAlignment="1">
      <alignment horizontal="left"/>
    </xf>
    <xf numFmtId="0" fontId="15" fillId="5" borderId="6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15" fillId="5" borderId="8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2" fontId="17" fillId="7" borderId="0" xfId="0" applyNumberFormat="1" applyFont="1" applyFill="1" applyBorder="1" applyAlignment="1">
      <alignment horizontal="center"/>
    </xf>
    <xf numFmtId="2" fontId="17" fillId="4" borderId="0" xfId="0" applyNumberFormat="1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2" fontId="17" fillId="4" borderId="4" xfId="0" applyNumberFormat="1" applyFont="1" applyFill="1" applyBorder="1" applyAlignment="1">
      <alignment horizontal="center"/>
    </xf>
    <xf numFmtId="0" fontId="5" fillId="0" borderId="0" xfId="0" applyFont="1"/>
    <xf numFmtId="2" fontId="18" fillId="7" borderId="0" xfId="0" applyNumberFormat="1" applyFont="1" applyFill="1" applyBorder="1" applyAlignment="1">
      <alignment horizontal="center"/>
    </xf>
    <xf numFmtId="2" fontId="18" fillId="0" borderId="0" xfId="0" applyNumberFormat="1" applyFont="1" applyBorder="1" applyAlignment="1">
      <alignment horizontal="center"/>
    </xf>
    <xf numFmtId="2" fontId="18" fillId="4" borderId="0" xfId="0" applyNumberFormat="1" applyFont="1" applyFill="1" applyBorder="1" applyAlignment="1">
      <alignment horizontal="center"/>
    </xf>
    <xf numFmtId="2" fontId="18" fillId="4" borderId="4" xfId="0" applyNumberFormat="1" applyFont="1" applyFill="1" applyBorder="1" applyAlignment="1">
      <alignment horizontal="center"/>
    </xf>
    <xf numFmtId="2" fontId="18" fillId="7" borderId="2" xfId="0" applyNumberFormat="1" applyFont="1" applyFill="1" applyBorder="1" applyAlignment="1">
      <alignment horizontal="center"/>
    </xf>
    <xf numFmtId="2" fontId="18" fillId="0" borderId="2" xfId="0" applyNumberFormat="1" applyFont="1" applyBorder="1" applyAlignment="1">
      <alignment horizontal="center"/>
    </xf>
    <xf numFmtId="2" fontId="18" fillId="4" borderId="2" xfId="0" applyNumberFormat="1" applyFont="1" applyFill="1" applyBorder="1" applyAlignment="1">
      <alignment horizontal="center"/>
    </xf>
    <xf numFmtId="2" fontId="18" fillId="4" borderId="5" xfId="0" applyNumberFormat="1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17" fillId="5" borderId="0" xfId="0" applyFont="1" applyFill="1" applyBorder="1" applyAlignment="1">
      <alignment horizontal="center"/>
    </xf>
    <xf numFmtId="0" fontId="5" fillId="5" borderId="7" xfId="0" quotePrefix="1" applyFont="1" applyFill="1" applyBorder="1" applyAlignment="1">
      <alignment horizontal="center"/>
    </xf>
    <xf numFmtId="0" fontId="5" fillId="5" borderId="0" xfId="0" quotePrefix="1" applyFont="1" applyFill="1" applyBorder="1" applyAlignment="1">
      <alignment horizontal="center"/>
    </xf>
    <xf numFmtId="165" fontId="17" fillId="7" borderId="2" xfId="0" applyNumberFormat="1" applyFont="1" applyFill="1" applyBorder="1" applyAlignment="1">
      <alignment horizontal="center"/>
    </xf>
    <xf numFmtId="165" fontId="17" fillId="0" borderId="2" xfId="0" applyNumberFormat="1" applyFont="1" applyBorder="1" applyAlignment="1">
      <alignment horizontal="center"/>
    </xf>
    <xf numFmtId="165" fontId="17" fillId="4" borderId="2" xfId="0" applyNumberFormat="1" applyFont="1" applyFill="1" applyBorder="1" applyAlignment="1">
      <alignment horizontal="center"/>
    </xf>
    <xf numFmtId="165" fontId="17" fillId="4" borderId="5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0" fontId="5" fillId="5" borderId="2" xfId="0" quotePrefix="1" applyFont="1" applyFill="1" applyBorder="1" applyAlignment="1">
      <alignment horizontal="center"/>
    </xf>
    <xf numFmtId="165" fontId="17" fillId="7" borderId="0" xfId="0" applyNumberFormat="1" applyFont="1" applyFill="1" applyBorder="1" applyAlignment="1">
      <alignment horizontal="center"/>
    </xf>
    <xf numFmtId="165" fontId="17" fillId="0" borderId="0" xfId="0" applyNumberFormat="1" applyFont="1" applyBorder="1" applyAlignment="1">
      <alignment horizontal="center"/>
    </xf>
    <xf numFmtId="165" fontId="17" fillId="4" borderId="0" xfId="0" applyNumberFormat="1" applyFont="1" applyFill="1" applyBorder="1" applyAlignment="1">
      <alignment horizontal="center"/>
    </xf>
    <xf numFmtId="165" fontId="17" fillId="4" borderId="4" xfId="0" applyNumberFormat="1" applyFont="1" applyFill="1" applyBorder="1" applyAlignment="1">
      <alignment horizontal="center"/>
    </xf>
    <xf numFmtId="0" fontId="5" fillId="5" borderId="7" xfId="0" quotePrefix="1" applyFont="1" applyFill="1" applyBorder="1" applyAlignment="1">
      <alignment horizontal="right"/>
    </xf>
    <xf numFmtId="2" fontId="18" fillId="7" borderId="9" xfId="0" applyNumberFormat="1" applyFont="1" applyFill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8" fillId="4" borderId="10" xfId="0" applyNumberFormat="1" applyFont="1" applyFill="1" applyBorder="1" applyAlignment="1">
      <alignment horizontal="center"/>
    </xf>
    <xf numFmtId="2" fontId="18" fillId="4" borderId="11" xfId="0" applyNumberFormat="1" applyFont="1" applyFill="1" applyBorder="1" applyAlignment="1">
      <alignment horizontal="center"/>
    </xf>
    <xf numFmtId="0" fontId="0" fillId="0" borderId="0" xfId="0" applyBorder="1"/>
    <xf numFmtId="0" fontId="28" fillId="0" borderId="0" xfId="0" applyFont="1"/>
    <xf numFmtId="166" fontId="5" fillId="0" borderId="0" xfId="0" applyNumberFormat="1" applyFont="1"/>
    <xf numFmtId="2" fontId="35" fillId="7" borderId="0" xfId="0" applyNumberFormat="1" applyFont="1" applyFill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2" fontId="35" fillId="4" borderId="0" xfId="0" applyNumberFormat="1" applyFont="1" applyFill="1" applyBorder="1" applyAlignment="1">
      <alignment horizontal="center"/>
    </xf>
    <xf numFmtId="0" fontId="7" fillId="0" borderId="6" xfId="0" quotePrefix="1" applyFont="1" applyBorder="1" applyAlignment="1">
      <alignment horizontal="left"/>
    </xf>
    <xf numFmtId="0" fontId="7" fillId="0" borderId="7" xfId="0" applyFont="1" applyBorder="1"/>
    <xf numFmtId="0" fontId="7" fillId="0" borderId="8" xfId="0" applyFont="1" applyBorder="1"/>
    <xf numFmtId="0" fontId="16" fillId="0" borderId="0" xfId="0" quotePrefix="1" applyFont="1" applyBorder="1" applyAlignment="1">
      <alignment horizontal="left"/>
    </xf>
    <xf numFmtId="0" fontId="7" fillId="0" borderId="0" xfId="0" applyFont="1" applyBorder="1"/>
    <xf numFmtId="0" fontId="0" fillId="0" borderId="0" xfId="0" quotePrefix="1" applyBorder="1" applyAlignment="1">
      <alignment horizontal="left"/>
    </xf>
    <xf numFmtId="0" fontId="7" fillId="0" borderId="2" xfId="0" applyFont="1" applyBorder="1"/>
    <xf numFmtId="0" fontId="15" fillId="0" borderId="3" xfId="0" quotePrefix="1" applyFont="1" applyBorder="1" applyAlignment="1">
      <alignment horizontal="left"/>
    </xf>
    <xf numFmtId="0" fontId="7" fillId="0" borderId="4" xfId="0" applyFont="1" applyBorder="1"/>
    <xf numFmtId="0" fontId="0" fillId="0" borderId="4" xfId="0" quotePrefix="1" applyBorder="1" applyAlignment="1">
      <alignment horizontal="left"/>
    </xf>
    <xf numFmtId="0" fontId="7" fillId="0" borderId="5" xfId="0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left"/>
    </xf>
    <xf numFmtId="0" fontId="17" fillId="7" borderId="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15" fillId="5" borderId="2" xfId="0" quotePrefix="1" applyFont="1" applyFill="1" applyBorder="1" applyAlignment="1">
      <alignment horizontal="center"/>
    </xf>
    <xf numFmtId="2" fontId="17" fillId="7" borderId="2" xfId="0" applyNumberFormat="1" applyFont="1" applyFill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4" borderId="2" xfId="0" applyNumberFormat="1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2" fontId="17" fillId="4" borderId="5" xfId="0" applyNumberFormat="1" applyFont="1" applyFill="1" applyBorder="1" applyAlignment="1">
      <alignment horizontal="center"/>
    </xf>
    <xf numFmtId="2" fontId="32" fillId="4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7" fillId="5" borderId="0" xfId="0" quotePrefix="1" applyFont="1" applyFill="1" applyBorder="1" applyAlignment="1">
      <alignment horizontal="left"/>
    </xf>
    <xf numFmtId="2" fontId="17" fillId="7" borderId="9" xfId="0" applyNumberFormat="1" applyFont="1" applyFill="1" applyBorder="1" applyAlignment="1">
      <alignment horizontal="center"/>
    </xf>
    <xf numFmtId="2" fontId="17" fillId="0" borderId="10" xfId="0" applyNumberFormat="1" applyFont="1" applyBorder="1" applyAlignment="1">
      <alignment horizontal="center"/>
    </xf>
    <xf numFmtId="2" fontId="17" fillId="4" borderId="10" xfId="0" applyNumberFormat="1" applyFont="1" applyFill="1" applyBorder="1" applyAlignment="1">
      <alignment horizontal="center"/>
    </xf>
    <xf numFmtId="2" fontId="32" fillId="0" borderId="10" xfId="0" applyNumberFormat="1" applyFont="1" applyBorder="1" applyAlignment="1">
      <alignment horizontal="center"/>
    </xf>
    <xf numFmtId="2" fontId="32" fillId="4" borderId="10" xfId="0" applyNumberFormat="1" applyFont="1" applyFill="1" applyBorder="1" applyAlignment="1">
      <alignment horizontal="center"/>
    </xf>
    <xf numFmtId="2" fontId="17" fillId="4" borderId="11" xfId="0" applyNumberFormat="1" applyFont="1" applyFill="1" applyBorder="1" applyAlignment="1">
      <alignment horizontal="center"/>
    </xf>
    <xf numFmtId="168" fontId="29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left"/>
    </xf>
    <xf numFmtId="165" fontId="23" fillId="5" borderId="0" xfId="0" applyNumberFormat="1" applyFont="1" applyFill="1" applyAlignment="1">
      <alignment horizontal="left"/>
    </xf>
    <xf numFmtId="0" fontId="40" fillId="7" borderId="0" xfId="0" applyFont="1" applyFill="1" applyBorder="1" applyAlignment="1">
      <alignment horizontal="center"/>
    </xf>
    <xf numFmtId="2" fontId="40" fillId="7" borderId="0" xfId="0" applyNumberFormat="1" applyFont="1" applyFill="1" applyBorder="1" applyAlignment="1">
      <alignment horizontal="center"/>
    </xf>
    <xf numFmtId="2" fontId="40" fillId="7" borderId="2" xfId="0" applyNumberFormat="1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2" fontId="40" fillId="0" borderId="0" xfId="0" applyNumberFormat="1" applyFont="1" applyBorder="1" applyAlignment="1">
      <alignment horizontal="center"/>
    </xf>
    <xf numFmtId="2" fontId="40" fillId="0" borderId="2" xfId="0" applyNumberFormat="1" applyFont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2" fontId="40" fillId="4" borderId="0" xfId="0" applyNumberFormat="1" applyFont="1" applyFill="1" applyBorder="1" applyAlignment="1">
      <alignment horizontal="center"/>
    </xf>
    <xf numFmtId="2" fontId="40" fillId="4" borderId="2" xfId="0" applyNumberFormat="1" applyFont="1" applyFill="1" applyBorder="1" applyAlignment="1">
      <alignment horizontal="center"/>
    </xf>
    <xf numFmtId="0" fontId="40" fillId="4" borderId="4" xfId="0" applyFont="1" applyFill="1" applyBorder="1" applyAlignment="1">
      <alignment horizontal="center"/>
    </xf>
    <xf numFmtId="2" fontId="40" fillId="4" borderId="4" xfId="0" applyNumberFormat="1" applyFont="1" applyFill="1" applyBorder="1" applyAlignment="1">
      <alignment horizontal="center"/>
    </xf>
    <xf numFmtId="2" fontId="40" fillId="4" borderId="5" xfId="0" applyNumberFormat="1" applyFont="1" applyFill="1" applyBorder="1" applyAlignment="1">
      <alignment horizontal="center"/>
    </xf>
    <xf numFmtId="0" fontId="20" fillId="5" borderId="0" xfId="0" applyFont="1" applyFill="1" applyBorder="1" applyAlignment="1">
      <alignment horizontal="left"/>
    </xf>
    <xf numFmtId="0" fontId="23" fillId="5" borderId="0" xfId="0" applyFont="1" applyFill="1" applyBorder="1" applyAlignment="1">
      <alignment horizontal="left"/>
    </xf>
    <xf numFmtId="2" fontId="35" fillId="0" borderId="0" xfId="0" applyNumberFormat="1" applyFont="1" applyFill="1" applyAlignment="1">
      <alignment horizontal="center"/>
    </xf>
    <xf numFmtId="164" fontId="35" fillId="0" borderId="0" xfId="0" applyNumberFormat="1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23" fillId="6" borderId="0" xfId="0" applyFont="1" applyFill="1" applyAlignment="1">
      <alignment horizontal="center"/>
    </xf>
    <xf numFmtId="166" fontId="23" fillId="0" borderId="7" xfId="0" applyNumberFormat="1" applyFont="1" applyBorder="1" applyAlignment="1">
      <alignment horizontal="center"/>
    </xf>
    <xf numFmtId="166" fontId="35" fillId="0" borderId="7" xfId="0" applyNumberFormat="1" applyFont="1" applyBorder="1" applyAlignment="1">
      <alignment horizontal="center"/>
    </xf>
    <xf numFmtId="166" fontId="35" fillId="0" borderId="4" xfId="0" applyNumberFormat="1" applyFont="1" applyBorder="1" applyAlignment="1">
      <alignment horizontal="center"/>
    </xf>
    <xf numFmtId="166" fontId="15" fillId="4" borderId="6" xfId="0" applyNumberFormat="1" applyFont="1" applyFill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15" fillId="4" borderId="1" xfId="0" applyNumberFormat="1" applyFont="1" applyFill="1" applyBorder="1" applyAlignment="1">
      <alignment horizontal="center"/>
    </xf>
    <xf numFmtId="166" fontId="15" fillId="4" borderId="3" xfId="0" applyNumberFormat="1" applyFont="1" applyFill="1" applyBorder="1" applyAlignment="1">
      <alignment horizontal="center"/>
    </xf>
    <xf numFmtId="166" fontId="35" fillId="0" borderId="7" xfId="0" applyNumberFormat="1" applyFont="1" applyFill="1" applyBorder="1" applyAlignment="1">
      <alignment horizontal="center"/>
    </xf>
    <xf numFmtId="166" fontId="35" fillId="0" borderId="0" xfId="0" applyNumberFormat="1" applyFont="1" applyFill="1" applyBorder="1" applyAlignment="1">
      <alignment horizontal="center"/>
    </xf>
    <xf numFmtId="166" fontId="35" fillId="0" borderId="4" xfId="0" applyNumberFormat="1" applyFont="1" applyFill="1" applyBorder="1" applyAlignment="1">
      <alignment horizontal="center"/>
    </xf>
    <xf numFmtId="0" fontId="0" fillId="0" borderId="12" xfId="0" applyBorder="1"/>
    <xf numFmtId="0" fontId="19" fillId="0" borderId="13" xfId="0" quotePrefix="1" applyFont="1" applyBorder="1" applyAlignment="1">
      <alignment horizontal="left"/>
    </xf>
    <xf numFmtId="0" fontId="23" fillId="0" borderId="13" xfId="0" applyFont="1" applyBorder="1"/>
    <xf numFmtId="0" fontId="4" fillId="0" borderId="13" xfId="0" applyFont="1" applyBorder="1"/>
    <xf numFmtId="0" fontId="4" fillId="0" borderId="14" xfId="0" applyFont="1" applyBorder="1"/>
    <xf numFmtId="0" fontId="0" fillId="0" borderId="15" xfId="0" applyBorder="1"/>
    <xf numFmtId="166" fontId="35" fillId="0" borderId="40" xfId="0" applyNumberFormat="1" applyFont="1" applyFill="1" applyBorder="1" applyAlignment="1">
      <alignment horizontal="center"/>
    </xf>
    <xf numFmtId="166" fontId="35" fillId="0" borderId="41" xfId="0" applyNumberFormat="1" applyFont="1" applyFill="1" applyBorder="1" applyAlignment="1">
      <alignment horizontal="center"/>
    </xf>
    <xf numFmtId="166" fontId="19" fillId="0" borderId="0" xfId="0" quotePrefix="1" applyNumberFormat="1" applyFont="1" applyBorder="1" applyAlignment="1">
      <alignment horizontal="right"/>
    </xf>
    <xf numFmtId="166" fontId="35" fillId="0" borderId="16" xfId="0" applyNumberFormat="1" applyFont="1" applyFill="1" applyBorder="1" applyAlignment="1">
      <alignment horizontal="center"/>
    </xf>
    <xf numFmtId="0" fontId="35" fillId="0" borderId="0" xfId="0" applyFont="1" applyFill="1" applyBorder="1"/>
    <xf numFmtId="0" fontId="35" fillId="0" borderId="16" xfId="0" applyFont="1" applyFill="1" applyBorder="1"/>
    <xf numFmtId="0" fontId="0" fillId="0" borderId="17" xfId="0" applyBorder="1"/>
    <xf numFmtId="166" fontId="15" fillId="0" borderId="18" xfId="0" applyNumberFormat="1" applyFont="1" applyBorder="1" applyAlignment="1">
      <alignment horizontal="center"/>
    </xf>
    <xf numFmtId="166" fontId="35" fillId="0" borderId="18" xfId="0" applyNumberFormat="1" applyFont="1" applyFill="1" applyBorder="1" applyAlignment="1">
      <alignment horizontal="center"/>
    </xf>
    <xf numFmtId="166" fontId="15" fillId="4" borderId="42" xfId="0" applyNumberFormat="1" applyFont="1" applyFill="1" applyBorder="1" applyAlignment="1">
      <alignment horizontal="center"/>
    </xf>
    <xf numFmtId="166" fontId="15" fillId="4" borderId="18" xfId="0" applyNumberFormat="1" applyFont="1" applyFill="1" applyBorder="1" applyAlignment="1">
      <alignment horizontal="center"/>
    </xf>
    <xf numFmtId="166" fontId="15" fillId="4" borderId="43" xfId="0" applyNumberFormat="1" applyFont="1" applyFill="1" applyBorder="1" applyAlignment="1">
      <alignment horizontal="center"/>
    </xf>
    <xf numFmtId="166" fontId="35" fillId="0" borderId="19" xfId="0" applyNumberFormat="1" applyFont="1" applyFill="1" applyBorder="1" applyAlignment="1">
      <alignment horizontal="center"/>
    </xf>
    <xf numFmtId="0" fontId="41" fillId="0" borderId="15" xfId="0" applyFont="1" applyBorder="1"/>
    <xf numFmtId="0" fontId="41" fillId="0" borderId="15" xfId="0" quotePrefix="1" applyFont="1" applyBorder="1" applyAlignment="1">
      <alignment horizontal="left"/>
    </xf>
    <xf numFmtId="166" fontId="27" fillId="4" borderId="6" xfId="0" applyNumberFormat="1" applyFont="1" applyFill="1" applyBorder="1" applyAlignment="1">
      <alignment horizontal="center"/>
    </xf>
    <xf numFmtId="166" fontId="27" fillId="4" borderId="7" xfId="0" applyNumberFormat="1" applyFont="1" applyFill="1" applyBorder="1" applyAlignment="1">
      <alignment horizontal="center"/>
    </xf>
    <xf numFmtId="166" fontId="27" fillId="4" borderId="8" xfId="0" applyNumberFormat="1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6" fontId="27" fillId="0" borderId="0" xfId="0" applyNumberFormat="1" applyFont="1" applyBorder="1" applyAlignment="1">
      <alignment horizontal="center"/>
    </xf>
    <xf numFmtId="166" fontId="27" fillId="7" borderId="0" xfId="0" applyNumberFormat="1" applyFont="1" applyFill="1" applyBorder="1" applyAlignment="1">
      <alignment horizontal="center"/>
    </xf>
    <xf numFmtId="166" fontId="27" fillId="0" borderId="2" xfId="0" applyNumberFormat="1" applyFont="1" applyBorder="1" applyAlignment="1">
      <alignment horizontal="center"/>
    </xf>
    <xf numFmtId="166" fontId="27" fillId="4" borderId="1" xfId="0" applyNumberFormat="1" applyFont="1" applyFill="1" applyBorder="1" applyAlignment="1">
      <alignment horizontal="center"/>
    </xf>
    <xf numFmtId="166" fontId="27" fillId="4" borderId="0" xfId="0" applyNumberFormat="1" applyFont="1" applyFill="1" applyBorder="1" applyAlignment="1">
      <alignment horizontal="center"/>
    </xf>
    <xf numFmtId="166" fontId="27" fillId="4" borderId="2" xfId="0" applyNumberFormat="1" applyFont="1" applyFill="1" applyBorder="1" applyAlignment="1">
      <alignment horizontal="center"/>
    </xf>
    <xf numFmtId="166" fontId="27" fillId="4" borderId="3" xfId="0" applyNumberFormat="1" applyFont="1" applyFill="1" applyBorder="1" applyAlignment="1">
      <alignment horizontal="center"/>
    </xf>
    <xf numFmtId="166" fontId="27" fillId="4" borderId="4" xfId="0" applyNumberFormat="1" applyFont="1" applyFill="1" applyBorder="1" applyAlignment="1">
      <alignment horizontal="center"/>
    </xf>
    <xf numFmtId="166" fontId="27" fillId="4" borderId="5" xfId="0" applyNumberFormat="1" applyFont="1" applyFill="1" applyBorder="1" applyAlignment="1">
      <alignment horizontal="center"/>
    </xf>
    <xf numFmtId="0" fontId="23" fillId="5" borderId="0" xfId="0" quotePrefix="1" applyFont="1" applyFill="1" applyBorder="1" applyAlignment="1">
      <alignment horizontal="left"/>
    </xf>
    <xf numFmtId="166" fontId="35" fillId="4" borderId="7" xfId="0" applyNumberFormat="1" applyFont="1" applyFill="1" applyBorder="1" applyAlignment="1">
      <alignment horizontal="center"/>
    </xf>
    <xf numFmtId="166" fontId="35" fillId="4" borderId="8" xfId="0" applyNumberFormat="1" applyFont="1" applyFill="1" applyBorder="1" applyAlignment="1">
      <alignment horizontal="center"/>
    </xf>
    <xf numFmtId="166" fontId="35" fillId="0" borderId="0" xfId="0" applyNumberFormat="1" applyFont="1" applyBorder="1" applyAlignment="1">
      <alignment horizontal="center"/>
    </xf>
    <xf numFmtId="166" fontId="35" fillId="7" borderId="0" xfId="0" applyNumberFormat="1" applyFont="1" applyFill="1" applyBorder="1" applyAlignment="1">
      <alignment horizontal="center"/>
    </xf>
    <xf numFmtId="166" fontId="35" fillId="0" borderId="2" xfId="0" applyNumberFormat="1" applyFont="1" applyBorder="1" applyAlignment="1">
      <alignment horizontal="center"/>
    </xf>
    <xf numFmtId="166" fontId="35" fillId="4" borderId="0" xfId="0" applyNumberFormat="1" applyFont="1" applyFill="1" applyBorder="1" applyAlignment="1">
      <alignment horizontal="center"/>
    </xf>
    <xf numFmtId="166" fontId="35" fillId="4" borderId="2" xfId="0" applyNumberFormat="1" applyFont="1" applyFill="1" applyBorder="1" applyAlignment="1">
      <alignment horizontal="center"/>
    </xf>
    <xf numFmtId="166" fontId="35" fillId="4" borderId="4" xfId="0" applyNumberFormat="1" applyFont="1" applyFill="1" applyBorder="1" applyAlignment="1">
      <alignment horizontal="center"/>
    </xf>
    <xf numFmtId="166" fontId="35" fillId="4" borderId="5" xfId="0" applyNumberFormat="1" applyFont="1" applyFill="1" applyBorder="1" applyAlignment="1">
      <alignment horizontal="center"/>
    </xf>
    <xf numFmtId="0" fontId="3" fillId="0" borderId="13" xfId="0" quotePrefix="1" applyFont="1" applyBorder="1" applyAlignment="1">
      <alignment horizontal="left"/>
    </xf>
    <xf numFmtId="0" fontId="0" fillId="0" borderId="16" xfId="0" applyBorder="1"/>
    <xf numFmtId="0" fontId="0" fillId="0" borderId="19" xfId="0" applyBorder="1"/>
    <xf numFmtId="2" fontId="15" fillId="5" borderId="0" xfId="0" applyNumberFormat="1" applyFont="1" applyFill="1" applyAlignment="1">
      <alignment horizontal="center"/>
    </xf>
    <xf numFmtId="0" fontId="42" fillId="7" borderId="0" xfId="0" applyFont="1" applyFill="1" applyBorder="1" applyAlignment="1">
      <alignment horizontal="center"/>
    </xf>
    <xf numFmtId="2" fontId="42" fillId="7" borderId="0" xfId="0" applyNumberFormat="1" applyFont="1" applyFill="1" applyBorder="1" applyAlignment="1">
      <alignment horizontal="center"/>
    </xf>
    <xf numFmtId="2" fontId="42" fillId="7" borderId="2" xfId="0" applyNumberFormat="1" applyFont="1" applyFill="1" applyBorder="1" applyAlignment="1">
      <alignment horizontal="center"/>
    </xf>
    <xf numFmtId="0" fontId="42" fillId="0" borderId="0" xfId="0" applyFont="1" applyBorder="1" applyAlignment="1">
      <alignment horizontal="center"/>
    </xf>
    <xf numFmtId="2" fontId="42" fillId="0" borderId="0" xfId="0" applyNumberFormat="1" applyFont="1" applyBorder="1" applyAlignment="1">
      <alignment horizontal="center"/>
    </xf>
    <xf numFmtId="2" fontId="42" fillId="0" borderId="2" xfId="0" applyNumberFormat="1" applyFont="1" applyBorder="1" applyAlignment="1">
      <alignment horizontal="center"/>
    </xf>
    <xf numFmtId="0" fontId="42" fillId="4" borderId="0" xfId="0" applyFont="1" applyFill="1" applyBorder="1" applyAlignment="1">
      <alignment horizontal="center"/>
    </xf>
    <xf numFmtId="2" fontId="42" fillId="4" borderId="0" xfId="0" applyNumberFormat="1" applyFont="1" applyFill="1" applyBorder="1" applyAlignment="1">
      <alignment horizontal="center"/>
    </xf>
    <xf numFmtId="2" fontId="42" fillId="4" borderId="2" xfId="0" applyNumberFormat="1" applyFont="1" applyFill="1" applyBorder="1" applyAlignment="1">
      <alignment horizontal="center"/>
    </xf>
    <xf numFmtId="0" fontId="42" fillId="4" borderId="4" xfId="0" applyFont="1" applyFill="1" applyBorder="1" applyAlignment="1">
      <alignment horizontal="center"/>
    </xf>
    <xf numFmtId="2" fontId="42" fillId="4" borderId="4" xfId="0" applyNumberFormat="1" applyFont="1" applyFill="1" applyBorder="1" applyAlignment="1">
      <alignment horizontal="center"/>
    </xf>
    <xf numFmtId="2" fontId="42" fillId="4" borderId="5" xfId="0" applyNumberFormat="1" applyFont="1" applyFill="1" applyBorder="1" applyAlignment="1">
      <alignment horizontal="center"/>
    </xf>
    <xf numFmtId="2" fontId="42" fillId="7" borderId="9" xfId="0" applyNumberFormat="1" applyFont="1" applyFill="1" applyBorder="1" applyAlignment="1">
      <alignment horizontal="center"/>
    </xf>
    <xf numFmtId="2" fontId="42" fillId="0" borderId="10" xfId="0" applyNumberFormat="1" applyFont="1" applyBorder="1" applyAlignment="1">
      <alignment horizontal="center"/>
    </xf>
    <xf numFmtId="2" fontId="42" fillId="4" borderId="10" xfId="0" applyNumberFormat="1" applyFont="1" applyFill="1" applyBorder="1" applyAlignment="1">
      <alignment horizontal="center"/>
    </xf>
    <xf numFmtId="2" fontId="42" fillId="4" borderId="11" xfId="0" applyNumberFormat="1" applyFont="1" applyFill="1" applyBorder="1" applyAlignment="1">
      <alignment horizontal="center"/>
    </xf>
    <xf numFmtId="2" fontId="43" fillId="7" borderId="0" xfId="0" applyNumberFormat="1" applyFont="1" applyFill="1" applyBorder="1" applyAlignment="1">
      <alignment horizontal="center"/>
    </xf>
    <xf numFmtId="2" fontId="43" fillId="0" borderId="0" xfId="0" applyNumberFormat="1" applyFont="1" applyBorder="1" applyAlignment="1">
      <alignment horizontal="center"/>
    </xf>
    <xf numFmtId="2" fontId="43" fillId="4" borderId="0" xfId="0" applyNumberFormat="1" applyFont="1" applyFill="1" applyBorder="1" applyAlignment="1">
      <alignment horizontal="center"/>
    </xf>
    <xf numFmtId="2" fontId="43" fillId="7" borderId="9" xfId="0" applyNumberFormat="1" applyFont="1" applyFill="1" applyBorder="1" applyAlignment="1">
      <alignment horizontal="center"/>
    </xf>
    <xf numFmtId="2" fontId="43" fillId="0" borderId="10" xfId="0" applyNumberFormat="1" applyFont="1" applyBorder="1" applyAlignment="1">
      <alignment horizontal="center"/>
    </xf>
    <xf numFmtId="2" fontId="43" fillId="4" borderId="10" xfId="0" applyNumberFormat="1" applyFont="1" applyFill="1" applyBorder="1" applyAlignment="1">
      <alignment horizontal="center"/>
    </xf>
    <xf numFmtId="2" fontId="43" fillId="4" borderId="11" xfId="0" applyNumberFormat="1" applyFont="1" applyFill="1" applyBorder="1" applyAlignment="1">
      <alignment horizontal="center"/>
    </xf>
    <xf numFmtId="0" fontId="0" fillId="0" borderId="0" xfId="0" quotePrefix="1" applyAlignment="1">
      <alignment horizontal="right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5875"/>
          </c:spPr>
          <c:marker>
            <c:symbol val="circle"/>
            <c:size val="2"/>
          </c:marker>
          <c:xVal>
            <c:numRef>
              <c:f>'c-zeta_ls_curve_USE'!$D$16:$D$30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'c-zeta_ls_curve_USE'!$I$16:$I$30</c:f>
              <c:numCache>
                <c:formatCode>General</c:formatCode>
                <c:ptCount val="15"/>
                <c:pt idx="0">
                  <c:v>0.7</c:v>
                </c:pt>
                <c:pt idx="1">
                  <c:v>1.3</c:v>
                </c:pt>
                <c:pt idx="2">
                  <c:v>1.9</c:v>
                </c:pt>
                <c:pt idx="3">
                  <c:v>2.4</c:v>
                </c:pt>
                <c:pt idx="4">
                  <c:v>2.9</c:v>
                </c:pt>
                <c:pt idx="5">
                  <c:v>4.9000000000000004</c:v>
                </c:pt>
                <c:pt idx="6">
                  <c:v>7.4</c:v>
                </c:pt>
                <c:pt idx="7">
                  <c:v>9.1</c:v>
                </c:pt>
                <c:pt idx="8">
                  <c:v>10.6</c:v>
                </c:pt>
                <c:pt idx="9">
                  <c:v>12</c:v>
                </c:pt>
                <c:pt idx="10">
                  <c:v>13.5</c:v>
                </c:pt>
                <c:pt idx="11">
                  <c:v>14.7</c:v>
                </c:pt>
                <c:pt idx="12">
                  <c:v>15.8</c:v>
                </c:pt>
                <c:pt idx="13">
                  <c:v>17.100000000000001</c:v>
                </c:pt>
                <c:pt idx="14">
                  <c:v>18.399999999999999</c:v>
                </c:pt>
              </c:numCache>
            </c:numRef>
          </c:yVal>
          <c:smooth val="1"/>
        </c:ser>
        <c:ser>
          <c:idx val="1"/>
          <c:order val="1"/>
          <c:spPr>
            <a:ln w="15875"/>
          </c:spPr>
          <c:marker>
            <c:symbol val="circle"/>
            <c:size val="2"/>
          </c:marker>
          <c:xVal>
            <c:numRef>
              <c:f>'c-zeta_ls_curve_USE'!$D$37:$D$51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'c-zeta_ls_curve_USE'!$I$37:$I$51</c:f>
              <c:numCache>
                <c:formatCode>General</c:formatCode>
                <c:ptCount val="15"/>
                <c:pt idx="0">
                  <c:v>0.7</c:v>
                </c:pt>
                <c:pt idx="1">
                  <c:v>1.9</c:v>
                </c:pt>
                <c:pt idx="2">
                  <c:v>2.9</c:v>
                </c:pt>
                <c:pt idx="3">
                  <c:v>3.7</c:v>
                </c:pt>
                <c:pt idx="4">
                  <c:v>4.3</c:v>
                </c:pt>
                <c:pt idx="5">
                  <c:v>6.6</c:v>
                </c:pt>
                <c:pt idx="6">
                  <c:v>9.4</c:v>
                </c:pt>
                <c:pt idx="7">
                  <c:v>11.1</c:v>
                </c:pt>
                <c:pt idx="8">
                  <c:v>12.7</c:v>
                </c:pt>
                <c:pt idx="9">
                  <c:v>14.2</c:v>
                </c:pt>
                <c:pt idx="10">
                  <c:v>15.5</c:v>
                </c:pt>
                <c:pt idx="11">
                  <c:v>16.8</c:v>
                </c:pt>
                <c:pt idx="12">
                  <c:v>18.100000000000001</c:v>
                </c:pt>
                <c:pt idx="13">
                  <c:v>19.3</c:v>
                </c:pt>
                <c:pt idx="14">
                  <c:v>20.399999999999999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46656"/>
        <c:axId val="56248192"/>
      </c:scatterChart>
      <c:valAx>
        <c:axId val="56246656"/>
        <c:scaling>
          <c:orientation val="minMax"/>
          <c:max val="110"/>
        </c:scaling>
        <c:delete val="0"/>
        <c:axPos val="b"/>
        <c:numFmt formatCode="General" sourceLinked="1"/>
        <c:majorTickMark val="out"/>
        <c:minorTickMark val="none"/>
        <c:tickLblPos val="nextTo"/>
        <c:crossAx val="56248192"/>
        <c:crosses val="autoZero"/>
        <c:crossBetween val="midCat"/>
      </c:valAx>
      <c:valAx>
        <c:axId val="56248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62466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5875"/>
          </c:spPr>
          <c:marker>
            <c:symbol val="circle"/>
            <c:size val="2"/>
          </c:marker>
          <c:xVal>
            <c:numRef>
              <c:f>'c-zeta_9-17-18_less_ls_USE'!$BO$19:$BO$33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'c-zeta_9-17-18_less_ls_USE'!$BS$19:$BS$33</c:f>
              <c:numCache>
                <c:formatCode>0.00</c:formatCode>
                <c:ptCount val="15"/>
                <c:pt idx="0">
                  <c:v>2.3918681077966957</c:v>
                </c:pt>
                <c:pt idx="1">
                  <c:v>3.2705979922335198</c:v>
                </c:pt>
                <c:pt idx="2">
                  <c:v>4.0918326120650388</c:v>
                </c:pt>
                <c:pt idx="3">
                  <c:v>4.855571967291251</c:v>
                </c:pt>
                <c:pt idx="4">
                  <c:v>5.5618160579121589</c:v>
                </c:pt>
                <c:pt idx="5">
                  <c:v>8.230607541937113</c:v>
                </c:pt>
                <c:pt idx="6">
                  <c:v>12.512662966525401</c:v>
                </c:pt>
                <c:pt idx="7">
                  <c:v>17.030638908461452</c:v>
                </c:pt>
                <c:pt idx="8">
                  <c:v>21.558896696289107</c:v>
                </c:pt>
                <c:pt idx="9">
                  <c:v>26.09743633000836</c:v>
                </c:pt>
                <c:pt idx="10">
                  <c:v>30.646257809619222</c:v>
                </c:pt>
                <c:pt idx="11">
                  <c:v>35.205361135121677</c:v>
                </c:pt>
                <c:pt idx="12">
                  <c:v>39.774746306515752</c:v>
                </c:pt>
                <c:pt idx="13">
                  <c:v>44.35441332380141</c:v>
                </c:pt>
                <c:pt idx="14">
                  <c:v>48.94436218697868</c:v>
                </c:pt>
              </c:numCache>
            </c:numRef>
          </c:yVal>
          <c:smooth val="1"/>
        </c:ser>
        <c:ser>
          <c:idx val="1"/>
          <c:order val="1"/>
          <c:spPr>
            <a:ln w="15875"/>
          </c:spPr>
          <c:marker>
            <c:symbol val="circle"/>
            <c:size val="2"/>
          </c:marker>
          <c:xVal>
            <c:numRef>
              <c:f>'c-zeta_9-17-18_less_ls_USE'!$BO$39:$BO$53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'c-zeta_9-17-18_less_ls_USE'!$BS$39:$BS$53</c:f>
              <c:numCache>
                <c:formatCode>0.00</c:formatCode>
                <c:ptCount val="15"/>
                <c:pt idx="0">
                  <c:v>2.7582154811715487</c:v>
                </c:pt>
                <c:pt idx="1">
                  <c:v>4.0418389121338913</c:v>
                </c:pt>
                <c:pt idx="2">
                  <c:v>5.2113723849372384</c:v>
                </c:pt>
                <c:pt idx="3">
                  <c:v>6.266815899581589</c:v>
                </c:pt>
                <c:pt idx="4">
                  <c:v>7.2081694560669458</c:v>
                </c:pt>
                <c:pt idx="5">
                  <c:v>10.203587866108789</c:v>
                </c:pt>
                <c:pt idx="6">
                  <c:v>15.026969696969696</c:v>
                </c:pt>
                <c:pt idx="7">
                  <c:v>20.100909090909088</c:v>
                </c:pt>
                <c:pt idx="8">
                  <c:v>25.152770562770556</c:v>
                </c:pt>
                <c:pt idx="9">
                  <c:v>30.182554112554108</c:v>
                </c:pt>
                <c:pt idx="10">
                  <c:v>35.190259740259741</c:v>
                </c:pt>
                <c:pt idx="11">
                  <c:v>40.175887445887447</c:v>
                </c:pt>
                <c:pt idx="12">
                  <c:v>45.139437229437235</c:v>
                </c:pt>
                <c:pt idx="13">
                  <c:v>50.080909090909095</c:v>
                </c:pt>
                <c:pt idx="14">
                  <c:v>55.000303030303037</c:v>
                </c:pt>
              </c:numCache>
            </c:numRef>
          </c:yVal>
          <c:smooth val="1"/>
        </c:ser>
        <c:ser>
          <c:idx val="2"/>
          <c:order val="2"/>
          <c:spPr>
            <a:ln w="15875">
              <a:solidFill>
                <a:srgbClr val="008000"/>
              </a:solidFill>
            </a:ln>
          </c:spPr>
          <c:marker>
            <c:symbol val="circle"/>
            <c:size val="2"/>
          </c:marker>
          <c:xVal>
            <c:numRef>
              <c:f>'c-zeta_9-17-18_less_ls_USE'!$BU$19:$BU$33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'c-zeta_9-17-18_less_ls_USE'!$BY$19:$BY$33</c:f>
              <c:numCache>
                <c:formatCode>0.00</c:formatCode>
                <c:ptCount val="15"/>
                <c:pt idx="0">
                  <c:v>2.4506483239661998</c:v>
                </c:pt>
                <c:pt idx="1">
                  <c:v>3.461187691068548</c:v>
                </c:pt>
                <c:pt idx="2">
                  <c:v>4.4056075038747942</c:v>
                </c:pt>
                <c:pt idx="3">
                  <c:v>5.2839077623849384</c:v>
                </c:pt>
                <c:pt idx="4">
                  <c:v>6.0960884665989825</c:v>
                </c:pt>
                <c:pt idx="5">
                  <c:v>9.1651986732276782</c:v>
                </c:pt>
                <c:pt idx="6">
                  <c:v>14.089562411504209</c:v>
                </c:pt>
                <c:pt idx="7">
                  <c:v>19.285234744730666</c:v>
                </c:pt>
                <c:pt idx="8">
                  <c:v>24.492731200732472</c:v>
                </c:pt>
                <c:pt idx="9">
                  <c:v>29.712051779509615</c:v>
                </c:pt>
                <c:pt idx="10">
                  <c:v>34.943196481062103</c:v>
                </c:pt>
                <c:pt idx="11">
                  <c:v>40.186165305389927</c:v>
                </c:pt>
                <c:pt idx="12">
                  <c:v>45.440958252493104</c:v>
                </c:pt>
                <c:pt idx="13">
                  <c:v>50.707575322371625</c:v>
                </c:pt>
                <c:pt idx="14">
                  <c:v>55.986016515025483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901376"/>
        <c:axId val="96911360"/>
      </c:scatterChart>
      <c:valAx>
        <c:axId val="9690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911360"/>
        <c:crosses val="autoZero"/>
        <c:crossBetween val="midCat"/>
      </c:valAx>
      <c:valAx>
        <c:axId val="969113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69013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0.16632989642487442"/>
                  <c:y val="-0.19055732239598183"/>
                </c:manualLayout>
              </c:layout>
              <c:numFmt formatCode="#,##0.0000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'c-zeta_9-17-18_USE'!$D$36:$D$41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</c:numCache>
            </c:numRef>
          </c:xVal>
          <c:yVal>
            <c:numRef>
              <c:f>'c-zeta_9-17-18_USE'!$E$36:$E$41</c:f>
              <c:numCache>
                <c:formatCode>General</c:formatCode>
                <c:ptCount val="6"/>
                <c:pt idx="0">
                  <c:v>2.8</c:v>
                </c:pt>
                <c:pt idx="1">
                  <c:v>3.9</c:v>
                </c:pt>
                <c:pt idx="2">
                  <c:v>5</c:v>
                </c:pt>
                <c:pt idx="3">
                  <c:v>6.4</c:v>
                </c:pt>
                <c:pt idx="4">
                  <c:v>7.2</c:v>
                </c:pt>
                <c:pt idx="5">
                  <c:v>10.1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314304"/>
        <c:axId val="97315840"/>
      </c:scatterChart>
      <c:valAx>
        <c:axId val="97314304"/>
        <c:scaling>
          <c:orientation val="minMax"/>
          <c:max val="11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7315840"/>
        <c:crosses val="autoZero"/>
        <c:crossBetween val="midCat"/>
      </c:valAx>
      <c:valAx>
        <c:axId val="97315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731430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2.7777777777777776E-2"/>
                  <c:y val="-0.19002799650043745"/>
                </c:manualLayout>
              </c:layout>
              <c:numFmt formatCode="#,##0.00000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'c-zeta_9-17-18_USE'!$D$42:$D$50</c:f>
              <c:numCache>
                <c:formatCode>General</c:formatCode>
                <c:ptCount val="9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  <c:pt idx="7">
                  <c:v>90</c:v>
                </c:pt>
                <c:pt idx="8">
                  <c:v>100</c:v>
                </c:pt>
              </c:numCache>
            </c:numRef>
          </c:xVal>
          <c:yVal>
            <c:numRef>
              <c:f>'c-zeta_9-17-18_USE'!$E$42:$E$50</c:f>
              <c:numCache>
                <c:formatCode>General</c:formatCode>
                <c:ptCount val="9"/>
                <c:pt idx="0">
                  <c:v>15.1</c:v>
                </c:pt>
                <c:pt idx="1">
                  <c:v>20.100000000000001</c:v>
                </c:pt>
                <c:pt idx="2">
                  <c:v>25.1</c:v>
                </c:pt>
                <c:pt idx="3">
                  <c:v>30.2</c:v>
                </c:pt>
                <c:pt idx="4">
                  <c:v>35.299999999999997</c:v>
                </c:pt>
                <c:pt idx="5">
                  <c:v>40.4</c:v>
                </c:pt>
                <c:pt idx="6">
                  <c:v>45.5</c:v>
                </c:pt>
                <c:pt idx="7">
                  <c:v>50.7</c:v>
                </c:pt>
                <c:pt idx="8">
                  <c:v>55.9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427008"/>
        <c:axId val="96432896"/>
      </c:scatterChart>
      <c:valAx>
        <c:axId val="96427008"/>
        <c:scaling>
          <c:orientation val="minMax"/>
          <c:max val="101"/>
          <c:min val="19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432896"/>
        <c:crosses val="autoZero"/>
        <c:crossBetween val="midCat"/>
      </c:valAx>
      <c:valAx>
        <c:axId val="96432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4270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5875"/>
          </c:spPr>
          <c:marker>
            <c:symbol val="circle"/>
            <c:size val="2"/>
          </c:marker>
          <c:xVal>
            <c:numRef>
              <c:f>'c-zeta_9-17-18_USE'!$E$225:$E$236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'c-zeta_9-17-18_USE'!$G$225:$G$236</c:f>
              <c:numCache>
                <c:formatCode>0.0000</c:formatCode>
                <c:ptCount val="12"/>
                <c:pt idx="0">
                  <c:v>0.47047460552563036</c:v>
                </c:pt>
                <c:pt idx="1">
                  <c:v>0.33335538213888627</c:v>
                </c:pt>
                <c:pt idx="2">
                  <c:v>0.28221365427796113</c:v>
                </c:pt>
                <c:pt idx="3">
                  <c:v>0.25256630029849086</c:v>
                </c:pt>
                <c:pt idx="4">
                  <c:v>0.23151669587160242</c:v>
                </c:pt>
                <c:pt idx="5">
                  <c:v>0.16495854672377896</c:v>
                </c:pt>
                <c:pt idx="6">
                  <c:v>0.121380347317746</c:v>
                </c:pt>
                <c:pt idx="7">
                  <c:v>0.10824339508934164</c:v>
                </c:pt>
                <c:pt idx="8">
                  <c:v>0.1015857517676481</c:v>
                </c:pt>
                <c:pt idx="9">
                  <c:v>9.7519832008638896E-2</c:v>
                </c:pt>
                <c:pt idx="10">
                  <c:v>9.4749774030971859E-2</c:v>
                </c:pt>
                <c:pt idx="11">
                  <c:v>9.2720208499786044E-2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460800"/>
        <c:axId val="96462336"/>
      </c:scatterChart>
      <c:valAx>
        <c:axId val="9646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462336"/>
        <c:crosses val="autoZero"/>
        <c:crossBetween val="midCat"/>
      </c:valAx>
      <c:valAx>
        <c:axId val="96462336"/>
        <c:scaling>
          <c:orientation val="minMax"/>
          <c:min val="8.0000000000000016E-2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964608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3.8803931700299318E-2"/>
                  <c:y val="-5.638143298386044E-2"/>
                </c:manualLayout>
              </c:layout>
              <c:numFmt formatCode="General" sourceLinked="0"/>
            </c:trendlineLbl>
          </c:trendline>
          <c:xVal>
            <c:numRef>
              <c:f>'c-zeta_9-17-18_USE'!$D$36:$D$41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</c:numCache>
            </c:numRef>
          </c:xVal>
          <c:yVal>
            <c:numRef>
              <c:f>'c-zeta_9-17-18_USE'!$F$36:$F$41</c:f>
              <c:numCache>
                <c:formatCode>General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0.34</c:v>
                </c:pt>
                <c:pt idx="3">
                  <c:v>0.45</c:v>
                </c:pt>
                <c:pt idx="4">
                  <c:v>0.6</c:v>
                </c:pt>
                <c:pt idx="5">
                  <c:v>1.5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499200"/>
        <c:axId val="96500736"/>
      </c:scatterChart>
      <c:valAx>
        <c:axId val="96499200"/>
        <c:scaling>
          <c:orientation val="minMax"/>
          <c:max val="11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500736"/>
        <c:crosses val="autoZero"/>
        <c:crossBetween val="midCat"/>
      </c:valAx>
      <c:valAx>
        <c:axId val="96500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4992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3.4703005329673811E-2"/>
                  <c:y val="-7.9136709582611361E-2"/>
                </c:manualLayout>
              </c:layout>
              <c:numFmt formatCode="#,##0.00000" sourceLinked="0"/>
            </c:trendlineLbl>
          </c:trendline>
          <c:xVal>
            <c:numRef>
              <c:f>'c-zeta_9-17-18_USE'!$D$42:$D$50</c:f>
              <c:numCache>
                <c:formatCode>General</c:formatCode>
                <c:ptCount val="9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  <c:pt idx="7">
                  <c:v>90</c:v>
                </c:pt>
                <c:pt idx="8">
                  <c:v>100</c:v>
                </c:pt>
              </c:numCache>
            </c:numRef>
          </c:xVal>
          <c:yVal>
            <c:numRef>
              <c:f>'c-zeta_9-17-18_USE'!$F$42:$F$50</c:f>
              <c:numCache>
                <c:formatCode>General</c:formatCode>
                <c:ptCount val="9"/>
                <c:pt idx="0">
                  <c:v>3.7</c:v>
                </c:pt>
                <c:pt idx="1">
                  <c:v>6.8</c:v>
                </c:pt>
                <c:pt idx="2">
                  <c:v>10.11</c:v>
                </c:pt>
                <c:pt idx="3">
                  <c:v>13.56</c:v>
                </c:pt>
                <c:pt idx="4">
                  <c:v>17.14</c:v>
                </c:pt>
                <c:pt idx="5">
                  <c:v>20.87</c:v>
                </c:pt>
                <c:pt idx="6">
                  <c:v>24.7</c:v>
                </c:pt>
                <c:pt idx="7">
                  <c:v>28.67</c:v>
                </c:pt>
                <c:pt idx="8">
                  <c:v>32.6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17120"/>
        <c:axId val="96523008"/>
      </c:scatterChart>
      <c:valAx>
        <c:axId val="96517120"/>
        <c:scaling>
          <c:orientation val="minMax"/>
          <c:max val="101"/>
          <c:min val="19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523008"/>
        <c:crosses val="autoZero"/>
        <c:crossBetween val="midCat"/>
      </c:valAx>
      <c:valAx>
        <c:axId val="96523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5171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0.14400353610938327"/>
                  <c:y val="-0.19055732239598183"/>
                </c:manualLayout>
              </c:layout>
              <c:numFmt formatCode="General" sourceLinked="0"/>
            </c:trendlineLbl>
          </c:trendline>
          <c:xVal>
            <c:numRef>
              <c:f>'c-zeta_9-17-18_USE'!$D$36:$D$41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</c:numCache>
            </c:numRef>
          </c:xVal>
          <c:yVal>
            <c:numRef>
              <c:f>'c-zeta_9-17-18_USE'!$G$36:$G$41</c:f>
              <c:numCache>
                <c:formatCode>General</c:formatCode>
                <c:ptCount val="6"/>
                <c:pt idx="0">
                  <c:v>1.02</c:v>
                </c:pt>
                <c:pt idx="1">
                  <c:v>1.8</c:v>
                </c:pt>
                <c:pt idx="2">
                  <c:v>2.8</c:v>
                </c:pt>
                <c:pt idx="3">
                  <c:v>3.9</c:v>
                </c:pt>
                <c:pt idx="4">
                  <c:v>4.5999999999999996</c:v>
                </c:pt>
                <c:pt idx="5">
                  <c:v>6.7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669888"/>
        <c:axId val="97671424"/>
      </c:scatterChart>
      <c:valAx>
        <c:axId val="97669888"/>
        <c:scaling>
          <c:orientation val="minMax"/>
          <c:max val="11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7671424"/>
        <c:crosses val="autoZero"/>
        <c:crossBetween val="midCat"/>
      </c:valAx>
      <c:valAx>
        <c:axId val="97671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6698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1.7544667964050617E-2"/>
                  <c:y val="-0.18897811806673337"/>
                </c:manualLayout>
              </c:layout>
              <c:numFmt formatCode="#,##0.00000" sourceLinked="0"/>
            </c:trendlineLbl>
          </c:trendline>
          <c:xVal>
            <c:numRef>
              <c:f>'c-zeta_9-17-18_USE'!$D$42:$D$50</c:f>
              <c:numCache>
                <c:formatCode>General</c:formatCode>
                <c:ptCount val="9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  <c:pt idx="7">
                  <c:v>90</c:v>
                </c:pt>
                <c:pt idx="8">
                  <c:v>100</c:v>
                </c:pt>
              </c:numCache>
            </c:numRef>
          </c:xVal>
          <c:yVal>
            <c:numRef>
              <c:f>'c-zeta_9-17-18_USE'!$G$42:$G$50</c:f>
              <c:numCache>
                <c:formatCode>General</c:formatCode>
                <c:ptCount val="9"/>
                <c:pt idx="0">
                  <c:v>9.4</c:v>
                </c:pt>
                <c:pt idx="1">
                  <c:v>11.2</c:v>
                </c:pt>
                <c:pt idx="2">
                  <c:v>13</c:v>
                </c:pt>
                <c:pt idx="3">
                  <c:v>14.7</c:v>
                </c:pt>
                <c:pt idx="4">
                  <c:v>16</c:v>
                </c:pt>
                <c:pt idx="5">
                  <c:v>17.399999999999999</c:v>
                </c:pt>
                <c:pt idx="6">
                  <c:v>18.399999999999999</c:v>
                </c:pt>
                <c:pt idx="7">
                  <c:v>19.399999999999999</c:v>
                </c:pt>
                <c:pt idx="8">
                  <c:v>20.399999999999999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00096"/>
        <c:axId val="97705984"/>
      </c:scatterChart>
      <c:valAx>
        <c:axId val="97700096"/>
        <c:scaling>
          <c:orientation val="minMax"/>
          <c:max val="101"/>
          <c:min val="19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7705984"/>
        <c:crosses val="autoZero"/>
        <c:crossBetween val="midCat"/>
      </c:valAx>
      <c:valAx>
        <c:axId val="97705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7000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16907261592303"/>
          <c:y val="4.8936717392383262E-2"/>
          <c:w val="0.84115048118985125"/>
          <c:h val="0.84064279028345756"/>
        </c:manualLayout>
      </c:layout>
      <c:scatterChart>
        <c:scatterStyle val="smoothMarker"/>
        <c:varyColors val="0"/>
        <c:ser>
          <c:idx val="1"/>
          <c:order val="1"/>
          <c:marker>
            <c:symbol val="none"/>
          </c:marker>
          <c:xVal>
            <c:numRef>
              <c:f>'c-zeta_9-17-18_USE'!$S$36:$S$41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</c:numCache>
            </c:numRef>
          </c:xVal>
          <c:yVal>
            <c:numRef>
              <c:f>'c-zeta_9-17-18_USE'!$T$36:$T$41</c:f>
              <c:numCache>
                <c:formatCode>0.00</c:formatCode>
                <c:ptCount val="6"/>
                <c:pt idx="0">
                  <c:v>2.9122538354253837</c:v>
                </c:pt>
                <c:pt idx="1">
                  <c:v>4.1269623430962339</c:v>
                </c:pt>
                <c:pt idx="2">
                  <c:v>5.2407364016736393</c:v>
                </c:pt>
                <c:pt idx="3">
                  <c:v>6.2535760111576</c:v>
                </c:pt>
                <c:pt idx="4">
                  <c:v>7.1654811715481159</c:v>
                </c:pt>
                <c:pt idx="5">
                  <c:v>10.210990237099024</c:v>
                </c:pt>
              </c:numCache>
            </c:numRef>
          </c:yVal>
          <c:smooth val="1"/>
        </c:ser>
        <c:ser>
          <c:idx val="0"/>
          <c:order val="0"/>
          <c:marker>
            <c:symbol val="none"/>
          </c:marker>
          <c:xVal>
            <c:numRef>
              <c:f>'c-zeta_9-17-18_USE'!$S$36:$S$41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</c:numCache>
            </c:numRef>
          </c:xVal>
          <c:yVal>
            <c:numRef>
              <c:f>'c-zeta_9-17-18_USE'!$T$36:$T$41</c:f>
              <c:numCache>
                <c:formatCode>0.00</c:formatCode>
                <c:ptCount val="6"/>
                <c:pt idx="0">
                  <c:v>2.9122538354253837</c:v>
                </c:pt>
                <c:pt idx="1">
                  <c:v>4.1269623430962339</c:v>
                </c:pt>
                <c:pt idx="2">
                  <c:v>5.2407364016736393</c:v>
                </c:pt>
                <c:pt idx="3">
                  <c:v>6.2535760111576</c:v>
                </c:pt>
                <c:pt idx="4">
                  <c:v>7.1654811715481159</c:v>
                </c:pt>
                <c:pt idx="5">
                  <c:v>10.210990237099024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34656"/>
        <c:axId val="97736192"/>
      </c:scatterChart>
      <c:valAx>
        <c:axId val="9773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7736192"/>
        <c:crosses val="autoZero"/>
        <c:crossBetween val="midCat"/>
      </c:valAx>
      <c:valAx>
        <c:axId val="977361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77346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/>
          </c:spPr>
          <c:marker>
            <c:symbol val="circle"/>
            <c:size val="2"/>
          </c:marker>
          <c:trendline>
            <c:trendlineType val="power"/>
            <c:dispRSqr val="1"/>
            <c:dispEq val="1"/>
            <c:trendlineLbl>
              <c:layout>
                <c:manualLayout>
                  <c:x val="0.12457331722423585"/>
                  <c:y val="0.23925176966515549"/>
                </c:manualLayout>
              </c:layout>
              <c:numFmt formatCode="#,##0.00000" sourceLinked="0"/>
              <c:txPr>
                <a:bodyPr/>
                <a:lstStyle/>
                <a:p>
                  <a:pPr>
                    <a:defRPr sz="1500"/>
                  </a:pPr>
                  <a:endParaRPr lang="en-US"/>
                </a:p>
              </c:txPr>
            </c:trendlineLbl>
          </c:trendline>
          <c:xVal>
            <c:numRef>
              <c:f>'c-zeta_9-17-18_USE'!$AD$38:$AD$43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</c:numCache>
            </c:numRef>
          </c:xVal>
          <c:yVal>
            <c:numRef>
              <c:f>'c-zeta_9-17-18_USE'!$AH$38:$AH$43</c:f>
              <c:numCache>
                <c:formatCode>0.000</c:formatCode>
                <c:ptCount val="6"/>
                <c:pt idx="0">
                  <c:v>0.45891227116415489</c:v>
                </c:pt>
                <c:pt idx="1">
                  <c:v>0.58196560238544814</c:v>
                </c:pt>
                <c:pt idx="2">
                  <c:v>0.63521322382071044</c:v>
                </c:pt>
                <c:pt idx="3">
                  <c:v>0.67012501876606168</c:v>
                </c:pt>
                <c:pt idx="4">
                  <c:v>0.69520232703707818</c:v>
                </c:pt>
                <c:pt idx="5">
                  <c:v>0.75953074305939239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56672"/>
        <c:axId val="97758208"/>
      </c:scatterChart>
      <c:valAx>
        <c:axId val="977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758208"/>
        <c:crosses val="autoZero"/>
        <c:crossBetween val="midCat"/>
      </c:valAx>
      <c:valAx>
        <c:axId val="97758208"/>
        <c:scaling>
          <c:orientation val="minMax"/>
          <c:max val="0.8"/>
          <c:min val="0.5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977566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0.16774964414019963"/>
                  <c:y val="-6.4834233599662699E-2"/>
                </c:manualLayout>
              </c:layout>
              <c:numFmt formatCode="#,##0.0000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'c-zeta_9-17-18_less_ls_USE'!$D$35:$D$40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</c:numCache>
            </c:numRef>
          </c:xVal>
          <c:yVal>
            <c:numRef>
              <c:f>'c-zeta_9-17-18_less_ls_USE'!$E$35:$E$40</c:f>
              <c:numCache>
                <c:formatCode>0.00</c:formatCode>
                <c:ptCount val="6"/>
                <c:pt idx="0">
                  <c:v>2.2999999999999998</c:v>
                </c:pt>
                <c:pt idx="1">
                  <c:v>3.1</c:v>
                </c:pt>
                <c:pt idx="2">
                  <c:v>3.7</c:v>
                </c:pt>
                <c:pt idx="3">
                  <c:v>4.4000000000000004</c:v>
                </c:pt>
                <c:pt idx="4">
                  <c:v>4.8</c:v>
                </c:pt>
                <c:pt idx="5">
                  <c:v>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184576"/>
        <c:axId val="96186368"/>
      </c:scatterChart>
      <c:valAx>
        <c:axId val="96184576"/>
        <c:scaling>
          <c:orientation val="minMax"/>
          <c:max val="11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186368"/>
        <c:crosses val="autoZero"/>
        <c:crossBetween val="midCat"/>
      </c:valAx>
      <c:valAx>
        <c:axId val="961863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1845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/>
          </c:spPr>
          <c:marker>
            <c:symbol val="circle"/>
            <c:size val="2"/>
          </c:marker>
          <c:xVal>
            <c:numRef>
              <c:f>'c-zeta_9-17-18_USE'!$AD$65:$AD$79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'c-zeta_9-17-18_USE'!$AE$65:$AE$79</c:f>
              <c:numCache>
                <c:formatCode>0.00</c:formatCode>
                <c:ptCount val="15"/>
                <c:pt idx="0">
                  <c:v>2.9732217573221725E-2</c:v>
                </c:pt>
                <c:pt idx="1">
                  <c:v>0.16808368200836812</c:v>
                </c:pt>
                <c:pt idx="2">
                  <c:v>0.31258577405857724</c:v>
                </c:pt>
                <c:pt idx="3">
                  <c:v>0.46323849372384918</c:v>
                </c:pt>
                <c:pt idx="4">
                  <c:v>0.62004184100418391</c:v>
                </c:pt>
                <c:pt idx="5">
                  <c:v>1.4963179916317997</c:v>
                </c:pt>
                <c:pt idx="6">
                  <c:v>3.6457575757575764</c:v>
                </c:pt>
                <c:pt idx="7">
                  <c:v>6.8339393939393931</c:v>
                </c:pt>
                <c:pt idx="8">
                  <c:v>10.147878787878785</c:v>
                </c:pt>
                <c:pt idx="9">
                  <c:v>13.587575757575756</c:v>
                </c:pt>
                <c:pt idx="10">
                  <c:v>17.153030303030302</c:v>
                </c:pt>
                <c:pt idx="11">
                  <c:v>20.844242424242424</c:v>
                </c:pt>
                <c:pt idx="12">
                  <c:v>24.661212121212124</c:v>
                </c:pt>
                <c:pt idx="13">
                  <c:v>28.603939393939399</c:v>
                </c:pt>
                <c:pt idx="14">
                  <c:v>32.672424242424249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94304"/>
        <c:axId val="97804288"/>
      </c:scatterChart>
      <c:valAx>
        <c:axId val="977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804288"/>
        <c:crosses val="autoZero"/>
        <c:crossBetween val="midCat"/>
      </c:valAx>
      <c:valAx>
        <c:axId val="978042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77943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67596871515987E-2"/>
          <c:y val="1.7516587664816993E-2"/>
          <c:w val="0.8986740398860924"/>
          <c:h val="0.9218394068239486"/>
        </c:manualLayout>
      </c:layout>
      <c:scatterChart>
        <c:scatterStyle val="lineMarker"/>
        <c:varyColors val="0"/>
        <c:ser>
          <c:idx val="0"/>
          <c:order val="0"/>
          <c:spPr>
            <a:ln w="12700"/>
          </c:spPr>
          <c:marker>
            <c:symbol val="circle"/>
            <c:size val="2"/>
          </c:marker>
          <c:xVal>
            <c:numRef>
              <c:f>'c-zeta_9-17-18_USE'!$AD$110:$AD$131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8">
                  <c:v>70</c:v>
                </c:pt>
                <c:pt idx="19">
                  <c:v>80</c:v>
                </c:pt>
                <c:pt idx="20">
                  <c:v>90</c:v>
                </c:pt>
                <c:pt idx="21">
                  <c:v>100</c:v>
                </c:pt>
              </c:numCache>
            </c:numRef>
          </c:xVal>
          <c:yVal>
            <c:numRef>
              <c:f>'c-zeta_9-17-18_USE'!$AH$110:$AH$131</c:f>
              <c:numCache>
                <c:formatCode>0.000</c:formatCode>
                <c:ptCount val="22"/>
                <c:pt idx="0">
                  <c:v>2.5055801981311019</c:v>
                </c:pt>
                <c:pt idx="1">
                  <c:v>3.2951409717635531</c:v>
                </c:pt>
                <c:pt idx="2">
                  <c:v>4.0850472579588537</c:v>
                </c:pt>
                <c:pt idx="3">
                  <c:v>4.8457341344404075</c:v>
                </c:pt>
                <c:pt idx="4">
                  <c:v>5.5621504392340917</c:v>
                </c:pt>
                <c:pt idx="5">
                  <c:v>8.232058725472168</c:v>
                </c:pt>
                <c:pt idx="6">
                  <c:v>12.487034158411436</c:v>
                </c:pt>
                <c:pt idx="7">
                  <c:v>17.068801551874007</c:v>
                </c:pt>
                <c:pt idx="8">
                  <c:v>21.563900686196089</c:v>
                </c:pt>
                <c:pt idx="9">
                  <c:v>26.088896906316879</c:v>
                </c:pt>
                <c:pt idx="10">
                  <c:v>30.636471602639098</c:v>
                </c:pt>
                <c:pt idx="18">
                  <c:v>35.200228279601092</c:v>
                </c:pt>
                <c:pt idx="19">
                  <c:v>39.775387618795875</c:v>
                </c:pt>
                <c:pt idx="20">
                  <c:v>44.358239233762802</c:v>
                </c:pt>
                <c:pt idx="21">
                  <c:v>48.945815625723782</c:v>
                </c:pt>
              </c:numCache>
            </c:numRef>
          </c:yVal>
          <c:smooth val="0"/>
        </c:ser>
        <c:ser>
          <c:idx val="1"/>
          <c:order val="1"/>
          <c:spPr>
            <a:ln w="15875"/>
          </c:spPr>
          <c:marker>
            <c:symbol val="circle"/>
            <c:size val="2"/>
          </c:marker>
          <c:xVal>
            <c:numRef>
              <c:f>'c-zeta_9-17-18_USE'!$AD$110:$AD$131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8">
                  <c:v>70</c:v>
                </c:pt>
                <c:pt idx="19">
                  <c:v>80</c:v>
                </c:pt>
                <c:pt idx="20">
                  <c:v>90</c:v>
                </c:pt>
                <c:pt idx="21">
                  <c:v>100</c:v>
                </c:pt>
              </c:numCache>
            </c:numRef>
          </c:xVal>
          <c:yVal>
            <c:numRef>
              <c:f>'c-zeta_9-17-18_USE'!$AI$110:$AI$131</c:f>
              <c:numCache>
                <c:formatCode>0.00</c:formatCode>
                <c:ptCount val="22"/>
                <c:pt idx="0">
                  <c:v>2.9122538354253837</c:v>
                </c:pt>
                <c:pt idx="1">
                  <c:v>4.1269623430962339</c:v>
                </c:pt>
                <c:pt idx="2">
                  <c:v>5.2407364016736393</c:v>
                </c:pt>
                <c:pt idx="3">
                  <c:v>6.2535760111576</c:v>
                </c:pt>
                <c:pt idx="4">
                  <c:v>7.1654811715481159</c:v>
                </c:pt>
                <c:pt idx="5">
                  <c:v>10.210990237099024</c:v>
                </c:pt>
                <c:pt idx="6">
                  <c:v>15.026969696969696</c:v>
                </c:pt>
                <c:pt idx="7">
                  <c:v>20.100909090909088</c:v>
                </c:pt>
                <c:pt idx="8">
                  <c:v>25.152770562770556</c:v>
                </c:pt>
                <c:pt idx="9">
                  <c:v>30.182554112554108</c:v>
                </c:pt>
                <c:pt idx="10">
                  <c:v>35.190259740259741</c:v>
                </c:pt>
                <c:pt idx="18">
                  <c:v>40.175887445887447</c:v>
                </c:pt>
                <c:pt idx="19">
                  <c:v>45.139437229437235</c:v>
                </c:pt>
                <c:pt idx="20">
                  <c:v>50.080909090909095</c:v>
                </c:pt>
                <c:pt idx="21">
                  <c:v>55.000303030303037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830400"/>
        <c:axId val="97831936"/>
      </c:scatterChart>
      <c:valAx>
        <c:axId val="978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831936"/>
        <c:crosses val="autoZero"/>
        <c:crossBetween val="midCat"/>
      </c:valAx>
      <c:valAx>
        <c:axId val="9783193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978304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/>
          </c:spPr>
          <c:marker>
            <c:symbol val="circle"/>
            <c:size val="2"/>
          </c:marker>
          <c:trendline>
            <c:trendlineType val="power"/>
            <c:dispRSqr val="1"/>
            <c:dispEq val="1"/>
            <c:trendlineLbl>
              <c:layout>
                <c:manualLayout>
                  <c:x val="5.1460928495049227E-2"/>
                  <c:y val="0.23925176966515549"/>
                </c:manualLayout>
              </c:layout>
              <c:numFmt formatCode="#,##0.00000" sourceLinked="0"/>
              <c:txPr>
                <a:bodyPr/>
                <a:lstStyle/>
                <a:p>
                  <a:pPr>
                    <a:defRPr sz="1500"/>
                  </a:pPr>
                  <a:endParaRPr lang="en-US"/>
                </a:p>
              </c:txPr>
            </c:trendlineLbl>
          </c:trendline>
          <c:xVal>
            <c:numRef>
              <c:f>'c-zeta_9-17-18_USE'!$AD$43:$AD$45</c:f>
              <c:numCache>
                <c:formatCode>General</c:formatCode>
                <c:ptCount val="3"/>
                <c:pt idx="0">
                  <c:v>10</c:v>
                </c:pt>
                <c:pt idx="1">
                  <c:v>20</c:v>
                </c:pt>
                <c:pt idx="2">
                  <c:v>30</c:v>
                </c:pt>
              </c:numCache>
            </c:numRef>
          </c:xVal>
          <c:yVal>
            <c:numRef>
              <c:f>'c-zeta_9-17-18_USE'!$AH$43:$AH$45</c:f>
              <c:numCache>
                <c:formatCode>0.000</c:formatCode>
                <c:ptCount val="3"/>
                <c:pt idx="0">
                  <c:v>0.75953074305939239</c:v>
                </c:pt>
                <c:pt idx="1">
                  <c:v>0.80480005168292545</c:v>
                </c:pt>
                <c:pt idx="2">
                  <c:v>0.83252198703638969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863936"/>
        <c:axId val="97873920"/>
      </c:scatterChart>
      <c:valAx>
        <c:axId val="978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873920"/>
        <c:crosses val="autoZero"/>
        <c:crossBetween val="midCat"/>
      </c:valAx>
      <c:valAx>
        <c:axId val="97873920"/>
        <c:scaling>
          <c:orientation val="minMax"/>
          <c:max val="0.9"/>
          <c:min val="0.60000000000000009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978639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/>
          </c:spPr>
          <c:marker>
            <c:symbol val="circle"/>
            <c:size val="2"/>
          </c:marker>
          <c:trendline>
            <c:trendlineType val="power"/>
            <c:dispRSqr val="1"/>
            <c:dispEq val="1"/>
            <c:trendlineLbl>
              <c:layout>
                <c:manualLayout>
                  <c:x val="1.3057742782152231E-2"/>
                  <c:y val="0.24556490097828682"/>
                </c:manualLayout>
              </c:layout>
              <c:numFmt formatCode="#,##0.00000" sourceLinked="0"/>
              <c:txPr>
                <a:bodyPr/>
                <a:lstStyle/>
                <a:p>
                  <a:pPr>
                    <a:defRPr sz="1500"/>
                  </a:pPr>
                  <a:endParaRPr lang="en-US"/>
                </a:p>
              </c:txPr>
            </c:trendlineLbl>
          </c:trendline>
          <c:xVal>
            <c:numRef>
              <c:f>'c-zeta_9-17-18_USE'!$AD$45:$AD$52</c:f>
              <c:numCache>
                <c:formatCode>General</c:formatCode>
                <c:ptCount val="8"/>
                <c:pt idx="0">
                  <c:v>30</c:v>
                </c:pt>
                <c:pt idx="1">
                  <c:v>40</c:v>
                </c:pt>
                <c:pt idx="2">
                  <c:v>50</c:v>
                </c:pt>
                <c:pt idx="3">
                  <c:v>60</c:v>
                </c:pt>
                <c:pt idx="4">
                  <c:v>70</c:v>
                </c:pt>
                <c:pt idx="5">
                  <c:v>80</c:v>
                </c:pt>
                <c:pt idx="6">
                  <c:v>90</c:v>
                </c:pt>
                <c:pt idx="7">
                  <c:v>100</c:v>
                </c:pt>
              </c:numCache>
            </c:numRef>
          </c:xVal>
          <c:yVal>
            <c:numRef>
              <c:f>'c-zeta_9-17-18_USE'!$AH$45:$AH$52</c:f>
              <c:numCache>
                <c:formatCode>0.000</c:formatCode>
                <c:ptCount val="8"/>
                <c:pt idx="0">
                  <c:v>0.83252198703638969</c:v>
                </c:pt>
                <c:pt idx="1">
                  <c:v>0.84429768352235102</c:v>
                </c:pt>
                <c:pt idx="2">
                  <c:v>0.85508862681821429</c:v>
                </c:pt>
                <c:pt idx="3">
                  <c:v>0.8636155050477784</c:v>
                </c:pt>
                <c:pt idx="4">
                  <c:v>0.8700847485144656</c:v>
                </c:pt>
                <c:pt idx="5">
                  <c:v>0.87562522402640763</c:v>
                </c:pt>
                <c:pt idx="6">
                  <c:v>0.88052711827488561</c:v>
                </c:pt>
                <c:pt idx="7">
                  <c:v>0.88548343818013775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902592"/>
        <c:axId val="97904128"/>
      </c:scatterChart>
      <c:valAx>
        <c:axId val="97902592"/>
        <c:scaling>
          <c:orientation val="minMax"/>
          <c:min val="15"/>
        </c:scaling>
        <c:delete val="0"/>
        <c:axPos val="b"/>
        <c:numFmt formatCode="General" sourceLinked="1"/>
        <c:majorTickMark val="out"/>
        <c:minorTickMark val="none"/>
        <c:tickLblPos val="nextTo"/>
        <c:crossAx val="97904128"/>
        <c:crosses val="autoZero"/>
        <c:crossBetween val="midCat"/>
      </c:valAx>
      <c:valAx>
        <c:axId val="9790412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979025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5875"/>
          </c:spPr>
          <c:marker>
            <c:symbol val="circle"/>
            <c:size val="2"/>
          </c:marker>
          <c:xVal>
            <c:numRef>
              <c:f>'c-zeta_9-17-18_USE'!$E$225:$E$236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'c-zeta_9-17-18_USE'!$G$225:$G$236</c:f>
              <c:numCache>
                <c:formatCode>0.0000</c:formatCode>
                <c:ptCount val="12"/>
                <c:pt idx="0">
                  <c:v>0.47047460552563036</c:v>
                </c:pt>
                <c:pt idx="1">
                  <c:v>0.33335538213888627</c:v>
                </c:pt>
                <c:pt idx="2">
                  <c:v>0.28221365427796113</c:v>
                </c:pt>
                <c:pt idx="3">
                  <c:v>0.25256630029849086</c:v>
                </c:pt>
                <c:pt idx="4">
                  <c:v>0.23151669587160242</c:v>
                </c:pt>
                <c:pt idx="5">
                  <c:v>0.16495854672377896</c:v>
                </c:pt>
                <c:pt idx="6">
                  <c:v>0.121380347317746</c:v>
                </c:pt>
                <c:pt idx="7">
                  <c:v>0.10824339508934164</c:v>
                </c:pt>
                <c:pt idx="8">
                  <c:v>0.1015857517676481</c:v>
                </c:pt>
                <c:pt idx="9">
                  <c:v>9.7519832008638896E-2</c:v>
                </c:pt>
                <c:pt idx="10">
                  <c:v>9.4749774030971859E-2</c:v>
                </c:pt>
                <c:pt idx="11">
                  <c:v>9.2720208499786044E-2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063104"/>
        <c:axId val="98064640"/>
      </c:scatterChart>
      <c:valAx>
        <c:axId val="980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8064640"/>
        <c:crosses val="autoZero"/>
        <c:crossBetween val="midCat"/>
      </c:valAx>
      <c:valAx>
        <c:axId val="98064640"/>
        <c:scaling>
          <c:orientation val="minMax"/>
          <c:max val="0.18000000000000002"/>
          <c:min val="8.0000000000000016E-2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980631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16907261592303"/>
          <c:y val="4.8936717392383262E-2"/>
          <c:w val="0.84115048118985125"/>
          <c:h val="0.84064279028345756"/>
        </c:manualLayout>
      </c:layout>
      <c:scatterChart>
        <c:scatterStyle val="lineMarker"/>
        <c:varyColors val="0"/>
        <c:ser>
          <c:idx val="0"/>
          <c:order val="0"/>
          <c:spPr>
            <a:ln w="15875"/>
          </c:spPr>
          <c:marker>
            <c:symbol val="circle"/>
            <c:size val="2"/>
          </c:marker>
          <c:xVal>
            <c:numRef>
              <c:f>'c-zeta_9-17-18_USE'!$S$36:$S$42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</c:numCache>
            </c:numRef>
          </c:xVal>
          <c:yVal>
            <c:numRef>
              <c:f>'c-zeta_9-17-18_USE'!$P$36:$P$42</c:f>
              <c:numCache>
                <c:formatCode>0.00</c:formatCode>
                <c:ptCount val="7"/>
                <c:pt idx="0">
                  <c:v>0.88252161785216199</c:v>
                </c:pt>
                <c:pt idx="1">
                  <c:v>1.9588786610878657</c:v>
                </c:pt>
                <c:pt idx="2">
                  <c:v>2.9281506276150622</c:v>
                </c:pt>
                <c:pt idx="3">
                  <c:v>3.790337517433751</c:v>
                </c:pt>
                <c:pt idx="4">
                  <c:v>4.5454393305439318</c:v>
                </c:pt>
                <c:pt idx="5">
                  <c:v>6.7146722454672245</c:v>
                </c:pt>
                <c:pt idx="6">
                  <c:v>9.3812121212121191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092544"/>
        <c:axId val="98094080"/>
      </c:scatterChart>
      <c:valAx>
        <c:axId val="9809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8094080"/>
        <c:crosses val="autoZero"/>
        <c:crossBetween val="midCat"/>
      </c:valAx>
      <c:valAx>
        <c:axId val="980940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80925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5875"/>
          </c:spPr>
          <c:marker>
            <c:symbol val="circle"/>
            <c:size val="2"/>
          </c:marker>
          <c:xVal>
            <c:numRef>
              <c:f>'c-zeta_new_2151'!$E$238:$E$249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'c-zeta_new_2151'!$G$238:$G$249</c:f>
              <c:numCache>
                <c:formatCode>0.0000</c:formatCode>
                <c:ptCount val="12"/>
                <c:pt idx="0">
                  <c:v>0.45233999847384421</c:v>
                </c:pt>
                <c:pt idx="1">
                  <c:v>0.30290624897802071</c:v>
                </c:pt>
                <c:pt idx="2">
                  <c:v>0.26763449909702453</c:v>
                </c:pt>
                <c:pt idx="3">
                  <c:v>0.24232499918241657</c:v>
                </c:pt>
                <c:pt idx="4">
                  <c:v>0.21970799925872433</c:v>
                </c:pt>
                <c:pt idx="5">
                  <c:v>0.15944984946203009</c:v>
                </c:pt>
                <c:pt idx="6">
                  <c:v>0.11744684960374456</c:v>
                </c:pt>
                <c:pt idx="7">
                  <c:v>0.10107644965897686</c:v>
                </c:pt>
                <c:pt idx="8">
                  <c:v>9.3254737185366643E-2</c:v>
                </c:pt>
                <c:pt idx="9">
                  <c:v>9.0694169694005775E-2</c:v>
                </c:pt>
                <c:pt idx="10">
                  <c:v>8.9794874697039923E-2</c:v>
                </c:pt>
                <c:pt idx="11">
                  <c:v>8.8737106843465877E-2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628672"/>
        <c:axId val="111630208"/>
      </c:scatterChart>
      <c:valAx>
        <c:axId val="11162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1630208"/>
        <c:crosses val="autoZero"/>
        <c:crossBetween val="midCat"/>
      </c:valAx>
      <c:valAx>
        <c:axId val="111630208"/>
        <c:scaling>
          <c:orientation val="minMax"/>
          <c:min val="8.0000000000000016E-2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116286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23724910382127E-2"/>
          <c:y val="0.11378228737808944"/>
          <c:w val="0.88900193688146811"/>
          <c:h val="0.79152682054427714"/>
        </c:manualLayout>
      </c:layout>
      <c:scatterChart>
        <c:scatterStyle val="lineMarker"/>
        <c:varyColors val="0"/>
        <c:ser>
          <c:idx val="0"/>
          <c:order val="0"/>
          <c:tx>
            <c:strRef>
              <c:f>'c-zeta_new_2151'!$F$33</c:f>
              <c:strCache>
                <c:ptCount val="1"/>
                <c:pt idx="0">
                  <c:v> 2151</c:v>
                </c:pt>
              </c:strCache>
            </c:strRef>
          </c:tx>
          <c:spPr>
            <a:ln w="12700"/>
          </c:spPr>
          <c:marker>
            <c:symbol val="diamond"/>
            <c:size val="2"/>
          </c:marker>
          <c:xVal>
            <c:numRef>
              <c:f>'c-zeta_new_2151'!$F$36:$F$50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'c-zeta_new_2151'!$M$36:$M$50</c:f>
              <c:numCache>
                <c:formatCode>0.00</c:formatCode>
                <c:ptCount val="15"/>
                <c:pt idx="0">
                  <c:v>0.875</c:v>
                </c:pt>
                <c:pt idx="1">
                  <c:v>0.94285714285714284</c:v>
                </c:pt>
                <c:pt idx="2">
                  <c:v>0.96632996632996626</c:v>
                </c:pt>
                <c:pt idx="3">
                  <c:v>0.97499999999999998</c:v>
                </c:pt>
                <c:pt idx="4">
                  <c:v>0.97916666666666674</c:v>
                </c:pt>
                <c:pt idx="5">
                  <c:v>0.88945362134688688</c:v>
                </c:pt>
                <c:pt idx="6">
                  <c:v>0.75518341307814996</c:v>
                </c:pt>
                <c:pt idx="7">
                  <c:v>0.66487775790101378</c:v>
                </c:pt>
                <c:pt idx="8">
                  <c:v>0.60265528686581316</c:v>
                </c:pt>
                <c:pt idx="9">
                  <c:v>0.54507096279248179</c:v>
                </c:pt>
                <c:pt idx="10">
                  <c:v>0.49633173843700157</c:v>
                </c:pt>
                <c:pt idx="11">
                  <c:v>0.46035665294924555</c:v>
                </c:pt>
                <c:pt idx="12">
                  <c:v>0.42707838479809973</c:v>
                </c:pt>
                <c:pt idx="13">
                  <c:v>0.40375782881002087</c:v>
                </c:pt>
                <c:pt idx="14">
                  <c:v>0.38538519637462243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'c-zeta_new_2151'!$F$53</c:f>
              <c:strCache>
                <c:ptCount val="1"/>
                <c:pt idx="0">
                  <c:v>3252</c:v>
                </c:pt>
              </c:strCache>
            </c:strRef>
          </c:tx>
          <c:spPr>
            <a:ln w="12700"/>
          </c:spPr>
          <c:marker>
            <c:symbol val="diamond"/>
            <c:size val="2"/>
          </c:marker>
          <c:xVal>
            <c:numRef>
              <c:f>'c-zeta_new_2151'!$F$56:$F$70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'c-zeta_new_2151'!$M$56:$M$70</c:f>
              <c:numCache>
                <c:formatCode>0.00</c:formatCode>
                <c:ptCount val="15"/>
                <c:pt idx="0">
                  <c:v>0.87341772151898733</c:v>
                </c:pt>
                <c:pt idx="1">
                  <c:v>0.92957746478873238</c:v>
                </c:pt>
                <c:pt idx="2">
                  <c:v>0.94736842105263153</c:v>
                </c:pt>
                <c:pt idx="3">
                  <c:v>0.94827586206896552</c:v>
                </c:pt>
                <c:pt idx="4">
                  <c:v>0.94155844155844148</c:v>
                </c:pt>
                <c:pt idx="5">
                  <c:v>0.85664335664335656</c:v>
                </c:pt>
                <c:pt idx="6">
                  <c:v>0.789924973204716</c:v>
                </c:pt>
                <c:pt idx="7">
                  <c:v>0.69528875379939215</c:v>
                </c:pt>
                <c:pt idx="8">
                  <c:v>0.61910308677926618</c:v>
                </c:pt>
                <c:pt idx="9">
                  <c:v>0.5608959402706486</c:v>
                </c:pt>
                <c:pt idx="10">
                  <c:v>0.50505807418508808</c:v>
                </c:pt>
                <c:pt idx="11">
                  <c:v>0.46267716535433068</c:v>
                </c:pt>
                <c:pt idx="12">
                  <c:v>0.42274678111587982</c:v>
                </c:pt>
                <c:pt idx="13">
                  <c:v>0.39560693641618494</c:v>
                </c:pt>
                <c:pt idx="14">
                  <c:v>0.37307380373073801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662976"/>
        <c:axId val="111664512"/>
      </c:scatterChart>
      <c:valAx>
        <c:axId val="111662976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664512"/>
        <c:crosses val="autoZero"/>
        <c:crossBetween val="midCat"/>
      </c:valAx>
      <c:valAx>
        <c:axId val="11166451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16629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292444894266906"/>
          <c:y val="1.2088895555668652E-2"/>
          <c:w val="0.27914291914348399"/>
          <c:h val="6.866366483002836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58277641053242E-2"/>
          <c:y val="0.11051309993271326"/>
          <c:w val="0.87684832459620454"/>
          <c:h val="0.800473665141407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'c-zeta_new_2151'!$AQ$33</c:f>
              <c:strCache>
                <c:ptCount val="1"/>
                <c:pt idx="0">
                  <c:v> 3531b kyb%</c:v>
                </c:pt>
              </c:strCache>
            </c:strRef>
          </c:tx>
          <c:spPr>
            <a:ln w="12700"/>
          </c:spPr>
          <c:marker>
            <c:symbol val="diamond"/>
            <c:size val="2"/>
          </c:marker>
          <c:xVal>
            <c:numRef>
              <c:f>'c-zeta_new_2151'!$AP$36:$AP$50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'c-zeta_new_2151'!$AX$36:$AX$50</c:f>
              <c:numCache>
                <c:formatCode>0.000</c:formatCode>
                <c:ptCount val="15"/>
                <c:pt idx="0">
                  <c:v>0.95890410958904104</c:v>
                </c:pt>
                <c:pt idx="1">
                  <c:v>0.9145952565203711</c:v>
                </c:pt>
                <c:pt idx="2">
                  <c:v>0.90269963324164382</c:v>
                </c:pt>
                <c:pt idx="3">
                  <c:v>0.89383149823458452</c:v>
                </c:pt>
                <c:pt idx="4">
                  <c:v>0.87889906757430392</c:v>
                </c:pt>
                <c:pt idx="5">
                  <c:v>0.81744022216323275</c:v>
                </c:pt>
                <c:pt idx="6">
                  <c:v>0.72013770964665369</c:v>
                </c:pt>
                <c:pt idx="7">
                  <c:v>0.6224532502971557</c:v>
                </c:pt>
                <c:pt idx="8">
                  <c:v>0.56169915991840391</c:v>
                </c:pt>
                <c:pt idx="9">
                  <c:v>0.51787280516484213</c:v>
                </c:pt>
                <c:pt idx="10">
                  <c:v>0.48319083859944312</c:v>
                </c:pt>
                <c:pt idx="11">
                  <c:v>0.4539945547097452</c:v>
                </c:pt>
                <c:pt idx="12">
                  <c:v>0.42833718506684748</c:v>
                </c:pt>
                <c:pt idx="13">
                  <c:v>0.40508738427020108</c:v>
                </c:pt>
                <c:pt idx="14">
                  <c:v>0.38354268986455192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'c-zeta_new_2151'!$AQ$53</c:f>
              <c:strCache>
                <c:ptCount val="1"/>
                <c:pt idx="0">
                  <c:v> 3531b 4CS%</c:v>
                </c:pt>
              </c:strCache>
            </c:strRef>
          </c:tx>
          <c:spPr>
            <a:ln w="9525"/>
          </c:spPr>
          <c:marker>
            <c:symbol val="diamond"/>
            <c:size val="2"/>
          </c:marker>
          <c:xVal>
            <c:numRef>
              <c:f>'c-zeta_new_2151'!$AP$56:$AP$70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'c-zeta_new_2151'!$AX$56:$AX$70</c:f>
              <c:numCache>
                <c:formatCode>0.000</c:formatCode>
                <c:ptCount val="15"/>
                <c:pt idx="0">
                  <c:v>0.9375</c:v>
                </c:pt>
                <c:pt idx="1">
                  <c:v>0.92465753424657526</c:v>
                </c:pt>
                <c:pt idx="2">
                  <c:v>0.91133004926108363</c:v>
                </c:pt>
                <c:pt idx="3">
                  <c:v>0.90196078431372551</c:v>
                </c:pt>
                <c:pt idx="4">
                  <c:v>0.89743589743589747</c:v>
                </c:pt>
                <c:pt idx="5">
                  <c:v>0.86486486486486491</c:v>
                </c:pt>
                <c:pt idx="6">
                  <c:v>0.79223540709239315</c:v>
                </c:pt>
                <c:pt idx="7">
                  <c:v>0.69535741279402674</c:v>
                </c:pt>
                <c:pt idx="8">
                  <c:v>0.61470409551687255</c:v>
                </c:pt>
                <c:pt idx="9">
                  <c:v>0.55565384898286185</c:v>
                </c:pt>
                <c:pt idx="10">
                  <c:v>0.5049467772480899</c:v>
                </c:pt>
                <c:pt idx="11">
                  <c:v>0.46393324886126552</c:v>
                </c:pt>
                <c:pt idx="12">
                  <c:v>0.42861160599626486</c:v>
                </c:pt>
                <c:pt idx="13">
                  <c:v>0.39765999733132951</c:v>
                </c:pt>
                <c:pt idx="14">
                  <c:v>0.3701804531570102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685632"/>
        <c:axId val="111687168"/>
      </c:scatterChart>
      <c:valAx>
        <c:axId val="111685632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687168"/>
        <c:crosses val="autoZero"/>
        <c:crossBetween val="midCat"/>
      </c:valAx>
      <c:valAx>
        <c:axId val="11168716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116856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0600047761373045"/>
          <c:y val="1.2918496302026574E-2"/>
          <c:w val="0.37342310594870809"/>
          <c:h val="7.5206161843517041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'c-zeta_new_2151'!$A$36:$A$50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'c-zeta_new_2151'!$C$36:$C$50</c:f>
              <c:numCache>
                <c:formatCode>0.00</c:formatCode>
                <c:ptCount val="15"/>
                <c:pt idx="0">
                  <c:v>0.7</c:v>
                </c:pt>
                <c:pt idx="1">
                  <c:v>1.65</c:v>
                </c:pt>
                <c:pt idx="2">
                  <c:v>2.87</c:v>
                </c:pt>
                <c:pt idx="3">
                  <c:v>3.9</c:v>
                </c:pt>
                <c:pt idx="4">
                  <c:v>4.7</c:v>
                </c:pt>
                <c:pt idx="5">
                  <c:v>7</c:v>
                </c:pt>
                <c:pt idx="6">
                  <c:v>9.4700000000000006</c:v>
                </c:pt>
                <c:pt idx="7">
                  <c:v>11.15</c:v>
                </c:pt>
                <c:pt idx="8">
                  <c:v>12.71</c:v>
                </c:pt>
                <c:pt idx="9">
                  <c:v>14.21</c:v>
                </c:pt>
                <c:pt idx="10">
                  <c:v>15.56</c:v>
                </c:pt>
                <c:pt idx="11">
                  <c:v>16.78</c:v>
                </c:pt>
                <c:pt idx="12">
                  <c:v>17.98</c:v>
                </c:pt>
                <c:pt idx="13">
                  <c:v>19.34</c:v>
                </c:pt>
                <c:pt idx="14">
                  <c:v>20.41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23648"/>
        <c:axId val="111725184"/>
      </c:scatterChart>
      <c:valAx>
        <c:axId val="111723648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725184"/>
        <c:crosses val="autoZero"/>
        <c:crossBetween val="midCat"/>
      </c:valAx>
      <c:valAx>
        <c:axId val="111725184"/>
        <c:scaling>
          <c:orientation val="minMax"/>
          <c:max val="22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17236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2.7777777777777776E-2"/>
                  <c:y val="-0.19002799650043745"/>
                </c:manualLayout>
              </c:layout>
              <c:numFmt formatCode="#,##0.00000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'c-zeta_9-17-18_less_ls_USE'!$D$41:$D$49</c:f>
              <c:numCache>
                <c:formatCode>General</c:formatCode>
                <c:ptCount val="9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  <c:pt idx="7">
                  <c:v>90</c:v>
                </c:pt>
                <c:pt idx="8">
                  <c:v>100</c:v>
                </c:pt>
              </c:numCache>
            </c:numRef>
          </c:xVal>
          <c:yVal>
            <c:numRef>
              <c:f>'c-zeta_9-17-18_less_ls_USE'!$E$41:$E$49</c:f>
              <c:numCache>
                <c:formatCode>0.00</c:formatCode>
                <c:ptCount val="9"/>
                <c:pt idx="0">
                  <c:v>10.6</c:v>
                </c:pt>
                <c:pt idx="1">
                  <c:v>14.4</c:v>
                </c:pt>
                <c:pt idx="2">
                  <c:v>18.5</c:v>
                </c:pt>
                <c:pt idx="3">
                  <c:v>23.1</c:v>
                </c:pt>
                <c:pt idx="4">
                  <c:v>28.6</c:v>
                </c:pt>
                <c:pt idx="5">
                  <c:v>33.799999999999997</c:v>
                </c:pt>
                <c:pt idx="6">
                  <c:v>39.6</c:v>
                </c:pt>
                <c:pt idx="7">
                  <c:v>46.2</c:v>
                </c:pt>
                <c:pt idx="8">
                  <c:v>52.6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075776"/>
        <c:axId val="96077312"/>
      </c:scatterChart>
      <c:valAx>
        <c:axId val="96075776"/>
        <c:scaling>
          <c:orientation val="minMax"/>
          <c:max val="101"/>
          <c:min val="19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77312"/>
        <c:crosses val="autoZero"/>
        <c:crossBetween val="midCat"/>
      </c:valAx>
      <c:valAx>
        <c:axId val="9607731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0757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'c-zeta_new_2151'!$A$56:$A$70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'c-zeta_new_2151'!$C$56:$C$70</c:f>
              <c:numCache>
                <c:formatCode>0.00</c:formatCode>
                <c:ptCount val="15"/>
                <c:pt idx="0">
                  <c:v>0.69</c:v>
                </c:pt>
                <c:pt idx="1">
                  <c:v>1.32</c:v>
                </c:pt>
                <c:pt idx="2">
                  <c:v>1.83</c:v>
                </c:pt>
                <c:pt idx="3">
                  <c:v>2.38</c:v>
                </c:pt>
                <c:pt idx="4">
                  <c:v>2.92</c:v>
                </c:pt>
                <c:pt idx="5">
                  <c:v>4.91</c:v>
                </c:pt>
                <c:pt idx="6">
                  <c:v>7.37</c:v>
                </c:pt>
                <c:pt idx="7">
                  <c:v>9.15</c:v>
                </c:pt>
                <c:pt idx="8">
                  <c:v>10.63</c:v>
                </c:pt>
                <c:pt idx="9">
                  <c:v>12.02</c:v>
                </c:pt>
                <c:pt idx="10">
                  <c:v>13.48</c:v>
                </c:pt>
                <c:pt idx="11">
                  <c:v>14.69</c:v>
                </c:pt>
                <c:pt idx="12">
                  <c:v>15.76</c:v>
                </c:pt>
                <c:pt idx="13">
                  <c:v>17.11</c:v>
                </c:pt>
                <c:pt idx="14">
                  <c:v>18.399999999999999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36704"/>
        <c:axId val="111738240"/>
      </c:scatterChart>
      <c:valAx>
        <c:axId val="111736704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738240"/>
        <c:crosses val="autoZero"/>
        <c:crossBetween val="midCat"/>
      </c:valAx>
      <c:valAx>
        <c:axId val="111738240"/>
        <c:scaling>
          <c:orientation val="minMax"/>
          <c:max val="22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17367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5875"/>
          </c:spPr>
          <c:marker>
            <c:symbol val="circle"/>
            <c:size val="2"/>
          </c:marker>
          <c:xVal>
            <c:numRef>
              <c:f>'c-zeta_new_3253'!$E$238:$E$249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'c-zeta_new_3253'!$G$238:$G$249</c:f>
              <c:numCache>
                <c:formatCode>0.0000</c:formatCode>
                <c:ptCount val="12"/>
                <c:pt idx="0">
                  <c:v>0.4507244984792948</c:v>
                </c:pt>
                <c:pt idx="1">
                  <c:v>0.27625049906795485</c:v>
                </c:pt>
                <c:pt idx="2">
                  <c:v>0.2100149992914277</c:v>
                </c:pt>
                <c:pt idx="3">
                  <c:v>0.1817437493868124</c:v>
                </c:pt>
                <c:pt idx="4">
                  <c:v>0.16413479944622347</c:v>
                </c:pt>
                <c:pt idx="5">
                  <c:v>0.12471659957921706</c:v>
                </c:pt>
                <c:pt idx="6">
                  <c:v>9.1518074691225984E-2</c:v>
                </c:pt>
                <c:pt idx="7">
                  <c:v>8.1636599724565218E-2</c:v>
                </c:pt>
                <c:pt idx="8">
                  <c:v>7.74228372387821E-2</c:v>
                </c:pt>
                <c:pt idx="9">
                  <c:v>7.5702329744586933E-2</c:v>
                </c:pt>
                <c:pt idx="10">
                  <c:v>7.724782473937257E-2</c:v>
                </c:pt>
                <c:pt idx="11">
                  <c:v>7.7890178308633887E-2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10656"/>
        <c:axId val="111512192"/>
      </c:scatterChart>
      <c:valAx>
        <c:axId val="1115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1512192"/>
        <c:crosses val="autoZero"/>
        <c:crossBetween val="midCat"/>
      </c:valAx>
      <c:valAx>
        <c:axId val="111512192"/>
        <c:scaling>
          <c:orientation val="minMax"/>
          <c:min val="8.0000000000000016E-2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115106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23724910382127E-2"/>
          <c:y val="0.11378228737808944"/>
          <c:w val="0.88900193688146811"/>
          <c:h val="0.79152682054427714"/>
        </c:manualLayout>
      </c:layout>
      <c:scatterChart>
        <c:scatterStyle val="lineMarker"/>
        <c:varyColors val="0"/>
        <c:ser>
          <c:idx val="0"/>
          <c:order val="0"/>
          <c:tx>
            <c:strRef>
              <c:f>'c-zeta_new_3253'!$F$33</c:f>
              <c:strCache>
                <c:ptCount val="1"/>
                <c:pt idx="0">
                  <c:v> 2151</c:v>
                </c:pt>
              </c:strCache>
            </c:strRef>
          </c:tx>
          <c:spPr>
            <a:ln w="12700"/>
          </c:spPr>
          <c:marker>
            <c:symbol val="diamond"/>
            <c:size val="2"/>
          </c:marker>
          <c:xVal>
            <c:numRef>
              <c:f>'c-zeta_new_3253'!$F$36:$F$50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'c-zeta_new_3253'!$M$36:$M$50</c:f>
              <c:numCache>
                <c:formatCode>0.00</c:formatCode>
                <c:ptCount val="15"/>
                <c:pt idx="0">
                  <c:v>0.875</c:v>
                </c:pt>
                <c:pt idx="1">
                  <c:v>0.94285714285714284</c:v>
                </c:pt>
                <c:pt idx="2">
                  <c:v>0.96632996632996626</c:v>
                </c:pt>
                <c:pt idx="3">
                  <c:v>0.97499999999999998</c:v>
                </c:pt>
                <c:pt idx="4">
                  <c:v>0.97916666666666674</c:v>
                </c:pt>
                <c:pt idx="5">
                  <c:v>0.88945362134688688</c:v>
                </c:pt>
                <c:pt idx="6">
                  <c:v>0.75518341307814996</c:v>
                </c:pt>
                <c:pt idx="7">
                  <c:v>0.66487775790101378</c:v>
                </c:pt>
                <c:pt idx="8">
                  <c:v>0.60265528686581316</c:v>
                </c:pt>
                <c:pt idx="9">
                  <c:v>0.54507096279248179</c:v>
                </c:pt>
                <c:pt idx="10">
                  <c:v>0.49633173843700157</c:v>
                </c:pt>
                <c:pt idx="11">
                  <c:v>0.46035665294924555</c:v>
                </c:pt>
                <c:pt idx="12">
                  <c:v>0.42707838479809973</c:v>
                </c:pt>
                <c:pt idx="13">
                  <c:v>0.40375782881002087</c:v>
                </c:pt>
                <c:pt idx="14">
                  <c:v>0.38538519637462243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'c-zeta_new_3253'!$F$53</c:f>
              <c:strCache>
                <c:ptCount val="1"/>
                <c:pt idx="0">
                  <c:v>3252</c:v>
                </c:pt>
              </c:strCache>
            </c:strRef>
          </c:tx>
          <c:spPr>
            <a:ln w="12700"/>
          </c:spPr>
          <c:marker>
            <c:symbol val="diamond"/>
            <c:size val="2"/>
          </c:marker>
          <c:xVal>
            <c:numRef>
              <c:f>'c-zeta_new_3253'!$F$56:$F$70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'c-zeta_new_3253'!$M$56:$M$70</c:f>
              <c:numCache>
                <c:formatCode>0.00</c:formatCode>
                <c:ptCount val="15"/>
                <c:pt idx="0">
                  <c:v>0.87341772151898733</c:v>
                </c:pt>
                <c:pt idx="1">
                  <c:v>0.92957746478873238</c:v>
                </c:pt>
                <c:pt idx="2">
                  <c:v>0.94736842105263153</c:v>
                </c:pt>
                <c:pt idx="3">
                  <c:v>0.95199999999999996</c:v>
                </c:pt>
                <c:pt idx="4">
                  <c:v>0.94155844155844148</c:v>
                </c:pt>
                <c:pt idx="5">
                  <c:v>0.85664335664335656</c:v>
                </c:pt>
                <c:pt idx="6">
                  <c:v>0.789924973204716</c:v>
                </c:pt>
                <c:pt idx="7">
                  <c:v>0.69528875379939215</c:v>
                </c:pt>
                <c:pt idx="8">
                  <c:v>0.61910308677926618</c:v>
                </c:pt>
                <c:pt idx="9">
                  <c:v>0.5608959402706486</c:v>
                </c:pt>
                <c:pt idx="10">
                  <c:v>0.50505807418508808</c:v>
                </c:pt>
                <c:pt idx="11">
                  <c:v>0.46267716535433068</c:v>
                </c:pt>
                <c:pt idx="12">
                  <c:v>0.42274678111587982</c:v>
                </c:pt>
                <c:pt idx="13">
                  <c:v>0.39560693641618494</c:v>
                </c:pt>
                <c:pt idx="14">
                  <c:v>0.37307380373073801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13888"/>
        <c:axId val="111415680"/>
      </c:scatterChart>
      <c:valAx>
        <c:axId val="111413888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415680"/>
        <c:crosses val="autoZero"/>
        <c:crossBetween val="midCat"/>
      </c:valAx>
      <c:valAx>
        <c:axId val="1114156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14138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292444894266906"/>
          <c:y val="1.2088895555668652E-2"/>
          <c:w val="0.27914291914348399"/>
          <c:h val="6.866366483002836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58277641053242E-2"/>
          <c:y val="0.11051309993271326"/>
          <c:w val="0.87684832459620454"/>
          <c:h val="0.800473665141407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'c-zeta_new_3253'!$AQ$33</c:f>
              <c:strCache>
                <c:ptCount val="1"/>
                <c:pt idx="0">
                  <c:v> 3531b kyb%</c:v>
                </c:pt>
              </c:strCache>
            </c:strRef>
          </c:tx>
          <c:spPr>
            <a:ln w="12700"/>
          </c:spPr>
          <c:marker>
            <c:symbol val="diamond"/>
            <c:size val="2"/>
          </c:marker>
          <c:xVal>
            <c:numRef>
              <c:f>'c-zeta_new_3253'!$AP$36:$AP$50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'c-zeta_new_3253'!$AX$36:$AX$50</c:f>
              <c:numCache>
                <c:formatCode>0.000</c:formatCode>
                <c:ptCount val="15"/>
                <c:pt idx="0">
                  <c:v>0.95890410958904104</c:v>
                </c:pt>
                <c:pt idx="1">
                  <c:v>0.9145952565203711</c:v>
                </c:pt>
                <c:pt idx="2">
                  <c:v>0.90269963324164382</c:v>
                </c:pt>
                <c:pt idx="3">
                  <c:v>0.89383149823458452</c:v>
                </c:pt>
                <c:pt idx="4">
                  <c:v>0.87889906757430392</c:v>
                </c:pt>
                <c:pt idx="5">
                  <c:v>0.81744022216323275</c:v>
                </c:pt>
                <c:pt idx="6">
                  <c:v>0.72013770964665369</c:v>
                </c:pt>
                <c:pt idx="7">
                  <c:v>0.6224532502971557</c:v>
                </c:pt>
                <c:pt idx="8">
                  <c:v>0.56169915991840391</c:v>
                </c:pt>
                <c:pt idx="9">
                  <c:v>0.51787280516484213</c:v>
                </c:pt>
                <c:pt idx="10">
                  <c:v>0.48319083859944312</c:v>
                </c:pt>
                <c:pt idx="11">
                  <c:v>0.4539945547097452</c:v>
                </c:pt>
                <c:pt idx="12">
                  <c:v>0.42833718506684748</c:v>
                </c:pt>
                <c:pt idx="13">
                  <c:v>0.40508738427020108</c:v>
                </c:pt>
                <c:pt idx="14">
                  <c:v>0.38354268986455192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'c-zeta_new_3253'!$AQ$53</c:f>
              <c:strCache>
                <c:ptCount val="1"/>
                <c:pt idx="0">
                  <c:v> 3531b 4CS%</c:v>
                </c:pt>
              </c:strCache>
            </c:strRef>
          </c:tx>
          <c:spPr>
            <a:ln w="9525"/>
          </c:spPr>
          <c:marker>
            <c:symbol val="diamond"/>
            <c:size val="2"/>
          </c:marker>
          <c:xVal>
            <c:numRef>
              <c:f>'c-zeta_new_3253'!$AP$56:$AP$70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'c-zeta_new_3253'!$AX$56:$AX$70</c:f>
              <c:numCache>
                <c:formatCode>0.000</c:formatCode>
                <c:ptCount val="15"/>
                <c:pt idx="0">
                  <c:v>0.9375</c:v>
                </c:pt>
                <c:pt idx="1">
                  <c:v>0.92465753424657526</c:v>
                </c:pt>
                <c:pt idx="2">
                  <c:v>0.91133004926108363</c:v>
                </c:pt>
                <c:pt idx="3">
                  <c:v>0.90196078431372551</c:v>
                </c:pt>
                <c:pt idx="4">
                  <c:v>0.89743589743589747</c:v>
                </c:pt>
                <c:pt idx="5">
                  <c:v>0.86486486486486491</c:v>
                </c:pt>
                <c:pt idx="6">
                  <c:v>0.79223540709239315</c:v>
                </c:pt>
                <c:pt idx="7">
                  <c:v>0.69535741279402674</c:v>
                </c:pt>
                <c:pt idx="8">
                  <c:v>0.61470409551687255</c:v>
                </c:pt>
                <c:pt idx="9">
                  <c:v>0.55565384898286185</c:v>
                </c:pt>
                <c:pt idx="10">
                  <c:v>0.5049467772480899</c:v>
                </c:pt>
                <c:pt idx="11">
                  <c:v>0.46393324886126552</c:v>
                </c:pt>
                <c:pt idx="12">
                  <c:v>0.42861160599626486</c:v>
                </c:pt>
                <c:pt idx="13">
                  <c:v>0.39765999733132951</c:v>
                </c:pt>
                <c:pt idx="14">
                  <c:v>0.3701804531570102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44736"/>
        <c:axId val="111446272"/>
      </c:scatterChart>
      <c:valAx>
        <c:axId val="111444736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446272"/>
        <c:crosses val="autoZero"/>
        <c:crossBetween val="midCat"/>
      </c:valAx>
      <c:valAx>
        <c:axId val="11144627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114447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0600047761373045"/>
          <c:y val="1.2918496302026574E-2"/>
          <c:w val="0.37342310594870809"/>
          <c:h val="7.5206161843517041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'c-zeta_new_3253'!$A$36:$A$50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'c-zeta_new_3253'!$C$36:$C$50</c:f>
              <c:numCache>
                <c:formatCode>0.00</c:formatCode>
                <c:ptCount val="15"/>
                <c:pt idx="0">
                  <c:v>0.7</c:v>
                </c:pt>
                <c:pt idx="1">
                  <c:v>1.65</c:v>
                </c:pt>
                <c:pt idx="2">
                  <c:v>2.87</c:v>
                </c:pt>
                <c:pt idx="3">
                  <c:v>3.9</c:v>
                </c:pt>
                <c:pt idx="4">
                  <c:v>4.7</c:v>
                </c:pt>
                <c:pt idx="5">
                  <c:v>7</c:v>
                </c:pt>
                <c:pt idx="6">
                  <c:v>9.4700000000000006</c:v>
                </c:pt>
                <c:pt idx="7">
                  <c:v>11.15</c:v>
                </c:pt>
                <c:pt idx="8">
                  <c:v>12.71</c:v>
                </c:pt>
                <c:pt idx="9">
                  <c:v>14.21</c:v>
                </c:pt>
                <c:pt idx="10">
                  <c:v>15.56</c:v>
                </c:pt>
                <c:pt idx="11">
                  <c:v>16.78</c:v>
                </c:pt>
                <c:pt idx="12">
                  <c:v>17.98</c:v>
                </c:pt>
                <c:pt idx="13">
                  <c:v>19.34</c:v>
                </c:pt>
                <c:pt idx="14">
                  <c:v>20.41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70464"/>
        <c:axId val="111472000"/>
      </c:scatterChart>
      <c:valAx>
        <c:axId val="111470464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472000"/>
        <c:crosses val="autoZero"/>
        <c:crossBetween val="midCat"/>
      </c:valAx>
      <c:valAx>
        <c:axId val="111472000"/>
        <c:scaling>
          <c:orientation val="minMax"/>
          <c:max val="22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14704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'c-zeta_new_3253'!$A$56:$A$70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'c-zeta_new_3253'!$C$56:$C$70</c:f>
              <c:numCache>
                <c:formatCode>0.00</c:formatCode>
                <c:ptCount val="15"/>
                <c:pt idx="0">
                  <c:v>0.69</c:v>
                </c:pt>
                <c:pt idx="1">
                  <c:v>1.32</c:v>
                </c:pt>
                <c:pt idx="2">
                  <c:v>1.83</c:v>
                </c:pt>
                <c:pt idx="3">
                  <c:v>2.38</c:v>
                </c:pt>
                <c:pt idx="4">
                  <c:v>2.92</c:v>
                </c:pt>
                <c:pt idx="5">
                  <c:v>4.91</c:v>
                </c:pt>
                <c:pt idx="6">
                  <c:v>7.37</c:v>
                </c:pt>
                <c:pt idx="7">
                  <c:v>9.15</c:v>
                </c:pt>
                <c:pt idx="8">
                  <c:v>10.63</c:v>
                </c:pt>
                <c:pt idx="9">
                  <c:v>12.02</c:v>
                </c:pt>
                <c:pt idx="10">
                  <c:v>13.48</c:v>
                </c:pt>
                <c:pt idx="11">
                  <c:v>14.69</c:v>
                </c:pt>
                <c:pt idx="12">
                  <c:v>15.76</c:v>
                </c:pt>
                <c:pt idx="13">
                  <c:v>17.11</c:v>
                </c:pt>
                <c:pt idx="14">
                  <c:v>18.399999999999999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016000"/>
        <c:axId val="112017792"/>
      </c:scatterChart>
      <c:valAx>
        <c:axId val="112016000"/>
        <c:scaling>
          <c:logBase val="1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017792"/>
        <c:crosses val="autoZero"/>
        <c:crossBetween val="midCat"/>
      </c:valAx>
      <c:valAx>
        <c:axId val="112017792"/>
        <c:scaling>
          <c:orientation val="minMax"/>
          <c:max val="22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20160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4302179618852"/>
          <c:y val="0.10075890454726619"/>
          <c:w val="0.83670755829434362"/>
          <c:h val="0.74650817686250759"/>
        </c:manualLayout>
      </c:layout>
      <c:scatterChart>
        <c:scatterStyle val="lineMarker"/>
        <c:varyColors val="0"/>
        <c:ser>
          <c:idx val="0"/>
          <c:order val="0"/>
          <c:tx>
            <c:strRef>
              <c:f>compare_targets!$D$6</c:f>
              <c:strCache>
                <c:ptCount val="1"/>
                <c:pt idx="0">
                  <c:v>  3253  4CS  aver  'a'   </c:v>
                </c:pt>
              </c:strCache>
            </c:strRef>
          </c:tx>
          <c:spPr>
            <a:ln w="12700"/>
          </c:spPr>
          <c:marker>
            <c:symbol val="diamond"/>
            <c:size val="2"/>
          </c:marker>
          <c:xVal>
            <c:numRef>
              <c:f>compare_targets!$C$8:$C$22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compare_targets!$D$8:$D$22</c:f>
              <c:numCache>
                <c:formatCode>0.00</c:formatCode>
                <c:ptCount val="15"/>
                <c:pt idx="0">
                  <c:v>2.9085000000000001</c:v>
                </c:pt>
                <c:pt idx="1">
                  <c:v>3.633</c:v>
                </c:pt>
                <c:pt idx="2">
                  <c:v>4.1849999999999996</c:v>
                </c:pt>
                <c:pt idx="3">
                  <c:v>4.875</c:v>
                </c:pt>
                <c:pt idx="4">
                  <c:v>5.5419999999999998</c:v>
                </c:pt>
                <c:pt idx="5">
                  <c:v>8.5779999999999994</c:v>
                </c:pt>
                <c:pt idx="6">
                  <c:v>12.7295</c:v>
                </c:pt>
                <c:pt idx="7">
                  <c:v>17.134</c:v>
                </c:pt>
                <c:pt idx="8">
                  <c:v>21.7455</c:v>
                </c:pt>
                <c:pt idx="9">
                  <c:v>26.644499999999997</c:v>
                </c:pt>
                <c:pt idx="10">
                  <c:v>32.6935</c:v>
                </c:pt>
                <c:pt idx="11">
                  <c:v>38.512499999999996</c:v>
                </c:pt>
                <c:pt idx="12">
                  <c:v>44.872</c:v>
                </c:pt>
                <c:pt idx="13">
                  <c:v>51.737499999999997</c:v>
                </c:pt>
                <c:pt idx="14">
                  <c:v>58.717999999999996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compare_targets!$E$6</c:f>
              <c:strCache>
                <c:ptCount val="1"/>
                <c:pt idx="0">
                  <c:v>  2151  KYB  aver  'b'  </c:v>
                </c:pt>
              </c:strCache>
            </c:strRef>
          </c:tx>
          <c:spPr>
            <a:ln w="12700"/>
          </c:spPr>
          <c:marker>
            <c:symbol val="diamond"/>
            <c:size val="2"/>
          </c:marker>
          <c:xVal>
            <c:numRef>
              <c:f>compare_targets!$C$8:$C$22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compare_targets!$E$8:$E$22</c:f>
              <c:numCache>
                <c:formatCode>0.00</c:formatCode>
                <c:ptCount val="15"/>
                <c:pt idx="0">
                  <c:v>2.8</c:v>
                </c:pt>
                <c:pt idx="1">
                  <c:v>3.75</c:v>
                </c:pt>
                <c:pt idx="2">
                  <c:v>4.9700000000000006</c:v>
                </c:pt>
                <c:pt idx="3">
                  <c:v>6</c:v>
                </c:pt>
                <c:pt idx="4">
                  <c:v>6.8</c:v>
                </c:pt>
                <c:pt idx="5">
                  <c:v>9.870000000000001</c:v>
                </c:pt>
                <c:pt idx="6">
                  <c:v>14.540000000000001</c:v>
                </c:pt>
                <c:pt idx="7">
                  <c:v>18.77</c:v>
                </c:pt>
                <c:pt idx="8">
                  <c:v>23.090000000000003</c:v>
                </c:pt>
                <c:pt idx="9">
                  <c:v>28.07</c:v>
                </c:pt>
                <c:pt idx="10">
                  <c:v>33.35</c:v>
                </c:pt>
                <c:pt idx="11">
                  <c:v>38.450000000000003</c:v>
                </c:pt>
                <c:pt idx="12">
                  <c:v>44.1</c:v>
                </c:pt>
                <c:pt idx="13">
                  <c:v>49.9</c:v>
                </c:pt>
                <c:pt idx="14">
                  <c:v>54.959999999999994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065152"/>
        <c:axId val="117580544"/>
      </c:scatterChart>
      <c:valAx>
        <c:axId val="112065152"/>
        <c:scaling>
          <c:logBase val="5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ips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324900819622613"/>
              <c:y val="0.9203692728441501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7580544"/>
        <c:crosses val="autoZero"/>
        <c:crossBetween val="midCat"/>
      </c:valAx>
      <c:valAx>
        <c:axId val="1175805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1"/>
                  <a:t>co</a:t>
                </a:r>
                <a:r>
                  <a:rPr lang="en-US" sz="1200" b="1" baseline="0"/>
                  <a:t> wogas [lbs</a:t>
                </a:r>
                <a:r>
                  <a:rPr lang="en-US" sz="1200" b="0" baseline="0"/>
                  <a:t>]</a:t>
                </a:r>
                <a:endParaRPr lang="en-US" sz="1200" b="0"/>
              </a:p>
            </c:rich>
          </c:tx>
          <c:layout>
            <c:manualLayout>
              <c:xMode val="edge"/>
              <c:yMode val="edge"/>
              <c:x val="1.6265179128823731E-3"/>
              <c:y val="0.3482357200378825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120651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8067975198752331"/>
          <c:y val="1.6626623595127531E-2"/>
          <c:w val="0.63889972992506372"/>
          <c:h val="7.328044246441425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4302179618852"/>
          <c:y val="0.10075890454726619"/>
          <c:w val="0.83670755829434362"/>
          <c:h val="0.74650817686250759"/>
        </c:manualLayout>
      </c:layout>
      <c:scatterChart>
        <c:scatterStyle val="lineMarker"/>
        <c:varyColors val="0"/>
        <c:ser>
          <c:idx val="0"/>
          <c:order val="0"/>
          <c:tx>
            <c:strRef>
              <c:f>compare_targets!$D$26</c:f>
              <c:strCache>
                <c:ptCount val="1"/>
                <c:pt idx="0">
                  <c:v>  3253  4CS  soft  'a'   </c:v>
                </c:pt>
              </c:strCache>
            </c:strRef>
          </c:tx>
          <c:spPr>
            <a:ln w="12700"/>
          </c:spPr>
          <c:marker>
            <c:symbol val="diamond"/>
            <c:size val="2"/>
          </c:marker>
          <c:xVal>
            <c:numRef>
              <c:f>compare_targets!$C$28:$C$42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compare_targets!$D$28:$D$42</c:f>
              <c:numCache>
                <c:formatCode>0.00</c:formatCode>
                <c:ptCount val="15"/>
                <c:pt idx="0">
                  <c:v>2.79</c:v>
                </c:pt>
                <c:pt idx="1">
                  <c:v>3.42</c:v>
                </c:pt>
                <c:pt idx="2">
                  <c:v>3.9000000000000004</c:v>
                </c:pt>
                <c:pt idx="3">
                  <c:v>4.5</c:v>
                </c:pt>
                <c:pt idx="4">
                  <c:v>5.08</c:v>
                </c:pt>
                <c:pt idx="5">
                  <c:v>7.7200000000000006</c:v>
                </c:pt>
                <c:pt idx="6">
                  <c:v>11.33</c:v>
                </c:pt>
                <c:pt idx="7">
                  <c:v>15.16</c:v>
                </c:pt>
                <c:pt idx="8">
                  <c:v>19.170000000000002</c:v>
                </c:pt>
                <c:pt idx="9">
                  <c:v>23.43</c:v>
                </c:pt>
                <c:pt idx="10">
                  <c:v>28.69</c:v>
                </c:pt>
                <c:pt idx="11">
                  <c:v>33.75</c:v>
                </c:pt>
                <c:pt idx="12">
                  <c:v>39.28</c:v>
                </c:pt>
                <c:pt idx="13">
                  <c:v>45.25</c:v>
                </c:pt>
                <c:pt idx="14">
                  <c:v>51.32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compare_targets!$E$26</c:f>
              <c:strCache>
                <c:ptCount val="1"/>
                <c:pt idx="0">
                  <c:v>  2151  KYB  aver  'b'  </c:v>
                </c:pt>
              </c:strCache>
            </c:strRef>
          </c:tx>
          <c:spPr>
            <a:ln w="12700"/>
          </c:spPr>
          <c:marker>
            <c:symbol val="diamond"/>
            <c:size val="2"/>
          </c:marker>
          <c:xVal>
            <c:numRef>
              <c:f>compare_targets!$C$28:$C$42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compare_targets!$E$28:$E$42</c:f>
              <c:numCache>
                <c:formatCode>0.00</c:formatCode>
                <c:ptCount val="15"/>
                <c:pt idx="0">
                  <c:v>2.8</c:v>
                </c:pt>
                <c:pt idx="1">
                  <c:v>3.75</c:v>
                </c:pt>
                <c:pt idx="2">
                  <c:v>4.9700000000000006</c:v>
                </c:pt>
                <c:pt idx="3">
                  <c:v>6</c:v>
                </c:pt>
                <c:pt idx="4">
                  <c:v>6.8</c:v>
                </c:pt>
                <c:pt idx="5">
                  <c:v>9.870000000000001</c:v>
                </c:pt>
                <c:pt idx="6">
                  <c:v>14.540000000000001</c:v>
                </c:pt>
                <c:pt idx="7">
                  <c:v>18.77</c:v>
                </c:pt>
                <c:pt idx="8">
                  <c:v>23.090000000000003</c:v>
                </c:pt>
                <c:pt idx="9">
                  <c:v>28.07</c:v>
                </c:pt>
                <c:pt idx="10">
                  <c:v>33.35</c:v>
                </c:pt>
                <c:pt idx="11">
                  <c:v>38.450000000000003</c:v>
                </c:pt>
                <c:pt idx="12">
                  <c:v>44.1</c:v>
                </c:pt>
                <c:pt idx="13">
                  <c:v>49.9</c:v>
                </c:pt>
                <c:pt idx="14">
                  <c:v>54.959999999999994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09984"/>
        <c:axId val="117611904"/>
      </c:scatterChart>
      <c:valAx>
        <c:axId val="117609984"/>
        <c:scaling>
          <c:logBase val="5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ips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324900819622613"/>
              <c:y val="0.9203692728441501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7611904"/>
        <c:crosses val="autoZero"/>
        <c:crossBetween val="midCat"/>
      </c:valAx>
      <c:valAx>
        <c:axId val="117611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1"/>
                  <a:t>co</a:t>
                </a:r>
                <a:r>
                  <a:rPr lang="en-US" sz="1200" b="1" baseline="0"/>
                  <a:t> wogas [lbs</a:t>
                </a:r>
                <a:r>
                  <a:rPr lang="en-US" sz="1200" b="0" baseline="0"/>
                  <a:t>]</a:t>
                </a:r>
                <a:endParaRPr lang="en-US" sz="1200" b="0"/>
              </a:p>
            </c:rich>
          </c:tx>
          <c:layout>
            <c:manualLayout>
              <c:xMode val="edge"/>
              <c:yMode val="edge"/>
              <c:x val="1.6265179128823731E-3"/>
              <c:y val="0.3482357200378825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176099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7584883411312718"/>
          <c:y val="1.6626623595127531E-2"/>
          <c:w val="0.65339248354825208"/>
          <c:h val="7.328044246441425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4302179618852"/>
          <c:y val="0.10075890454726619"/>
          <c:w val="0.83670755829434362"/>
          <c:h val="0.74650817686250759"/>
        </c:manualLayout>
      </c:layout>
      <c:scatterChart>
        <c:scatterStyle val="lineMarker"/>
        <c:varyColors val="0"/>
        <c:ser>
          <c:idx val="0"/>
          <c:order val="0"/>
          <c:tx>
            <c:strRef>
              <c:f>compare_targets!$D$46</c:f>
              <c:strCache>
                <c:ptCount val="1"/>
                <c:pt idx="0">
                  <c:v>  2151  KYB  aver  'b'  </c:v>
                </c:pt>
              </c:strCache>
            </c:strRef>
          </c:tx>
          <c:spPr>
            <a:ln w="12700"/>
          </c:spPr>
          <c:marker>
            <c:symbol val="diamond"/>
            <c:size val="2"/>
          </c:marker>
          <c:xVal>
            <c:numRef>
              <c:f>compare_targets!$C$48:$C$62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compare_targets!$D$48:$D$62</c:f>
              <c:numCache>
                <c:formatCode>0.00</c:formatCode>
                <c:ptCount val="15"/>
                <c:pt idx="0">
                  <c:v>2.8</c:v>
                </c:pt>
                <c:pt idx="1">
                  <c:v>3.75</c:v>
                </c:pt>
                <c:pt idx="2">
                  <c:v>4.9700000000000006</c:v>
                </c:pt>
                <c:pt idx="3">
                  <c:v>6</c:v>
                </c:pt>
                <c:pt idx="4">
                  <c:v>6.8</c:v>
                </c:pt>
                <c:pt idx="5">
                  <c:v>9.870000000000001</c:v>
                </c:pt>
                <c:pt idx="6">
                  <c:v>14.540000000000001</c:v>
                </c:pt>
                <c:pt idx="7">
                  <c:v>18.77</c:v>
                </c:pt>
                <c:pt idx="8">
                  <c:v>23.090000000000003</c:v>
                </c:pt>
                <c:pt idx="9">
                  <c:v>28.07</c:v>
                </c:pt>
                <c:pt idx="10">
                  <c:v>33.35</c:v>
                </c:pt>
                <c:pt idx="11">
                  <c:v>38.450000000000003</c:v>
                </c:pt>
                <c:pt idx="12">
                  <c:v>44.1</c:v>
                </c:pt>
                <c:pt idx="13">
                  <c:v>49.9</c:v>
                </c:pt>
                <c:pt idx="14">
                  <c:v>54.959999999999994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compare_targets!$E$46</c:f>
              <c:strCache>
                <c:ptCount val="1"/>
                <c:pt idx="0">
                  <c:v>  3388 AER  aver  'c'  </c:v>
                </c:pt>
              </c:strCache>
            </c:strRef>
          </c:tx>
          <c:spPr>
            <a:ln w="12700"/>
          </c:spPr>
          <c:marker>
            <c:symbol val="diamond"/>
            <c:size val="2"/>
          </c:marker>
          <c:xVal>
            <c:numRef>
              <c:f>compare_targets!$C$48:$C$62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compare_targets!$E$48:$E$62</c:f>
              <c:numCache>
                <c:formatCode>0.00</c:formatCode>
                <c:ptCount val="15"/>
                <c:pt idx="0">
                  <c:v>2.4</c:v>
                </c:pt>
                <c:pt idx="1">
                  <c:v>3.2</c:v>
                </c:pt>
                <c:pt idx="2">
                  <c:v>4</c:v>
                </c:pt>
                <c:pt idx="3">
                  <c:v>5.0999999999999996</c:v>
                </c:pt>
                <c:pt idx="4">
                  <c:v>6.2</c:v>
                </c:pt>
                <c:pt idx="5">
                  <c:v>8.9</c:v>
                </c:pt>
                <c:pt idx="6">
                  <c:v>13.7</c:v>
                </c:pt>
                <c:pt idx="7">
                  <c:v>18.8</c:v>
                </c:pt>
                <c:pt idx="8">
                  <c:v>24.1</c:v>
                </c:pt>
                <c:pt idx="9">
                  <c:v>29.3</c:v>
                </c:pt>
                <c:pt idx="10">
                  <c:v>34.5</c:v>
                </c:pt>
                <c:pt idx="11">
                  <c:v>39.299999999999997</c:v>
                </c:pt>
                <c:pt idx="12">
                  <c:v>43.7</c:v>
                </c:pt>
                <c:pt idx="13">
                  <c:v>49</c:v>
                </c:pt>
                <c:pt idx="14">
                  <c:v>53.8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11232"/>
        <c:axId val="117713152"/>
      </c:scatterChart>
      <c:valAx>
        <c:axId val="117711232"/>
        <c:scaling>
          <c:logBase val="5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ips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324900819622613"/>
              <c:y val="0.9203692728441501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7713152"/>
        <c:crosses val="autoZero"/>
        <c:crossBetween val="midCat"/>
      </c:valAx>
      <c:valAx>
        <c:axId val="117713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1"/>
                  <a:t>co</a:t>
                </a:r>
                <a:r>
                  <a:rPr lang="en-US" sz="1200" b="1" baseline="0"/>
                  <a:t> wogas [lbs</a:t>
                </a:r>
                <a:r>
                  <a:rPr lang="en-US" sz="1200" b="0" baseline="0"/>
                  <a:t>]</a:t>
                </a:r>
                <a:endParaRPr lang="en-US" sz="1200" b="0"/>
              </a:p>
            </c:rich>
          </c:tx>
          <c:layout>
            <c:manualLayout>
              <c:xMode val="edge"/>
              <c:yMode val="edge"/>
              <c:x val="1.6265179128823731E-3"/>
              <c:y val="0.3482357200378825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177112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7584883411312718"/>
          <c:y val="1.6626623595127531E-2"/>
          <c:w val="0.65339248354825208"/>
          <c:h val="7.3280442464414258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/>
          </c:spPr>
          <c:marker>
            <c:symbol val="circle"/>
            <c:size val="2"/>
          </c:marker>
          <c:xVal>
            <c:numRef>
              <c:f>'c-zeta_9-17-18_less_ls_USE'!$E$224:$E$235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'c-zeta_9-17-18_less_ls_USE'!$G$224:$G$235</c:f>
              <c:numCache>
                <c:formatCode>0.0000</c:formatCode>
                <c:ptCount val="12"/>
                <c:pt idx="0">
                  <c:v>0.47109525775418487</c:v>
                </c:pt>
                <c:pt idx="1">
                  <c:v>0.29639359986427199</c:v>
                </c:pt>
                <c:pt idx="2">
                  <c:v>0.23645659969384777</c:v>
                </c:pt>
                <c:pt idx="3">
                  <c:v>0.20521076395329568</c:v>
                </c:pt>
                <c:pt idx="4">
                  <c:v>0.18544139398469253</c:v>
                </c:pt>
                <c:pt idx="5">
                  <c:v>0.13823864011544632</c:v>
                </c:pt>
                <c:pt idx="6">
                  <c:v>0.10264519806277492</c:v>
                </c:pt>
                <c:pt idx="7">
                  <c:v>9.1767416508566513E-2</c:v>
                </c:pt>
                <c:pt idx="8">
                  <c:v>8.7978250198298913E-2</c:v>
                </c:pt>
                <c:pt idx="9">
                  <c:v>8.7024529985607571E-2</c:v>
                </c:pt>
                <c:pt idx="10">
                  <c:v>8.7488532821704407E-2</c:v>
                </c:pt>
                <c:pt idx="11">
                  <c:v>8.8762663114251628E-2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113408"/>
        <c:axId val="96114944"/>
      </c:scatterChart>
      <c:valAx>
        <c:axId val="9611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114944"/>
        <c:crosses val="autoZero"/>
        <c:crossBetween val="midCat"/>
      </c:valAx>
      <c:valAx>
        <c:axId val="96114944"/>
        <c:scaling>
          <c:orientation val="minMax"/>
          <c:min val="6.0000000000000012E-2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96113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3.8803931700299318E-2"/>
                  <c:y val="-5.638143298386044E-2"/>
                </c:manualLayout>
              </c:layout>
              <c:numFmt formatCode="General" sourceLinked="0"/>
            </c:trendlineLbl>
          </c:trendline>
          <c:xVal>
            <c:numRef>
              <c:f>'c-zeta_9-17-18_less_ls_USE'!$D$35:$D$40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</c:numCache>
            </c:numRef>
          </c:xVal>
          <c:yVal>
            <c:numRef>
              <c:f>'c-zeta_9-17-18_less_ls_USE'!$F$35:$F$40</c:f>
              <c:numCache>
                <c:formatCode>0.00</c:formatCode>
                <c:ptCount val="6"/>
                <c:pt idx="0">
                  <c:v>0.1</c:v>
                </c:pt>
                <c:pt idx="1">
                  <c:v>0.17</c:v>
                </c:pt>
                <c:pt idx="2">
                  <c:v>0.23</c:v>
                </c:pt>
                <c:pt idx="3">
                  <c:v>0.3</c:v>
                </c:pt>
                <c:pt idx="4">
                  <c:v>0.36</c:v>
                </c:pt>
                <c:pt idx="5">
                  <c:v>0.8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123136"/>
        <c:axId val="96731136"/>
      </c:scatterChart>
      <c:valAx>
        <c:axId val="96123136"/>
        <c:scaling>
          <c:orientation val="minMax"/>
          <c:max val="11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731136"/>
        <c:crosses val="autoZero"/>
        <c:crossBetween val="midCat"/>
      </c:valAx>
      <c:valAx>
        <c:axId val="9673113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61231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3.4703005329673811E-2"/>
                  <c:y val="-7.9136709582611361E-2"/>
                </c:manualLayout>
              </c:layout>
              <c:numFmt formatCode="#,##0.00000" sourceLinked="0"/>
            </c:trendlineLbl>
          </c:trendline>
          <c:xVal>
            <c:numRef>
              <c:f>'c-zeta_9-17-18_less_ls_USE'!$D$41:$D$49</c:f>
              <c:numCache>
                <c:formatCode>General</c:formatCode>
                <c:ptCount val="9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  <c:pt idx="7">
                  <c:v>90</c:v>
                </c:pt>
                <c:pt idx="8">
                  <c:v>100</c:v>
                </c:pt>
              </c:numCache>
            </c:numRef>
          </c:xVal>
          <c:yVal>
            <c:numRef>
              <c:f>'c-zeta_9-17-18_less_ls_USE'!$F$41:$F$49</c:f>
              <c:numCache>
                <c:formatCode>0.00</c:formatCode>
                <c:ptCount val="9"/>
                <c:pt idx="0">
                  <c:v>2</c:v>
                </c:pt>
                <c:pt idx="1">
                  <c:v>4</c:v>
                </c:pt>
                <c:pt idx="2">
                  <c:v>6.5</c:v>
                </c:pt>
                <c:pt idx="3">
                  <c:v>9.4</c:v>
                </c:pt>
                <c:pt idx="4">
                  <c:v>13.2</c:v>
                </c:pt>
                <c:pt idx="5">
                  <c:v>17.100000000000001</c:v>
                </c:pt>
                <c:pt idx="6">
                  <c:v>21.5</c:v>
                </c:pt>
                <c:pt idx="7">
                  <c:v>26.1</c:v>
                </c:pt>
                <c:pt idx="8">
                  <c:v>30.9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759808"/>
        <c:axId val="96761344"/>
      </c:scatterChart>
      <c:valAx>
        <c:axId val="96759808"/>
        <c:scaling>
          <c:orientation val="minMax"/>
          <c:max val="101"/>
          <c:min val="19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761344"/>
        <c:crosses val="autoZero"/>
        <c:crossBetween val="midCat"/>
      </c:valAx>
      <c:valAx>
        <c:axId val="967613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67598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0.14400353610938327"/>
                  <c:y val="-0.19055732239598183"/>
                </c:manualLayout>
              </c:layout>
              <c:numFmt formatCode="General" sourceLinked="0"/>
            </c:trendlineLbl>
          </c:trendline>
          <c:xVal>
            <c:numRef>
              <c:f>'c-zeta_9-17-18_less_ls_USE'!$D$35:$D$40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</c:numCache>
            </c:numRef>
          </c:xVal>
          <c:yVal>
            <c:numRef>
              <c:f>'c-zeta_9-17-18_less_ls_USE'!$G$35:$G$40</c:f>
              <c:numCache>
                <c:formatCode>0.00</c:formatCode>
                <c:ptCount val="6"/>
                <c:pt idx="0">
                  <c:v>0.7</c:v>
                </c:pt>
                <c:pt idx="1">
                  <c:v>1.3</c:v>
                </c:pt>
                <c:pt idx="2">
                  <c:v>1.8</c:v>
                </c:pt>
                <c:pt idx="3">
                  <c:v>2.4</c:v>
                </c:pt>
                <c:pt idx="4">
                  <c:v>2.9</c:v>
                </c:pt>
                <c:pt idx="5">
                  <c:v>4.9000000000000004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790016"/>
        <c:axId val="96791552"/>
      </c:scatterChart>
      <c:valAx>
        <c:axId val="96790016"/>
        <c:scaling>
          <c:orientation val="minMax"/>
          <c:max val="11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791552"/>
        <c:crosses val="autoZero"/>
        <c:crossBetween val="midCat"/>
      </c:valAx>
      <c:valAx>
        <c:axId val="967915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67900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1.7544667964050617E-2"/>
                  <c:y val="-0.18897811806673337"/>
                </c:manualLayout>
              </c:layout>
              <c:numFmt formatCode="#,##0.00000" sourceLinked="0"/>
            </c:trendlineLbl>
          </c:trendline>
          <c:xVal>
            <c:numRef>
              <c:f>'c-zeta_9-17-18_less_ls_USE'!$D$41:$D$49</c:f>
              <c:numCache>
                <c:formatCode>General</c:formatCode>
                <c:ptCount val="9"/>
                <c:pt idx="0">
                  <c:v>20</c:v>
                </c:pt>
                <c:pt idx="1">
                  <c:v>30</c:v>
                </c:pt>
                <c:pt idx="2">
                  <c:v>40</c:v>
                </c:pt>
                <c:pt idx="3">
                  <c:v>50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  <c:pt idx="7">
                  <c:v>90</c:v>
                </c:pt>
                <c:pt idx="8">
                  <c:v>100</c:v>
                </c:pt>
              </c:numCache>
            </c:numRef>
          </c:xVal>
          <c:yVal>
            <c:numRef>
              <c:f>'c-zeta_9-17-18_less_ls_USE'!$G$41:$G$49</c:f>
              <c:numCache>
                <c:formatCode>0.00</c:formatCode>
                <c:ptCount val="9"/>
                <c:pt idx="0">
                  <c:v>7.4</c:v>
                </c:pt>
                <c:pt idx="1">
                  <c:v>9.1</c:v>
                </c:pt>
                <c:pt idx="2">
                  <c:v>10.6</c:v>
                </c:pt>
                <c:pt idx="3">
                  <c:v>12</c:v>
                </c:pt>
                <c:pt idx="4">
                  <c:v>13.5</c:v>
                </c:pt>
                <c:pt idx="5">
                  <c:v>14.7</c:v>
                </c:pt>
                <c:pt idx="6">
                  <c:v>15.8</c:v>
                </c:pt>
                <c:pt idx="7">
                  <c:v>17.100000000000001</c:v>
                </c:pt>
                <c:pt idx="8">
                  <c:v>18.399999999999999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12032"/>
        <c:axId val="96822016"/>
      </c:scatterChart>
      <c:valAx>
        <c:axId val="96812032"/>
        <c:scaling>
          <c:orientation val="minMax"/>
          <c:max val="101"/>
          <c:min val="19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822016"/>
        <c:crosses val="autoZero"/>
        <c:crossBetween val="midCat"/>
      </c:valAx>
      <c:valAx>
        <c:axId val="9682201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68120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16907261592303"/>
          <c:y val="4.8936717392383262E-2"/>
          <c:w val="0.84115048118985125"/>
          <c:h val="0.84064279028345756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'c-zeta_9-17-18_less_ls_USE'!$S$35:$S$49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'c-zeta_9-17-18_less_ls_USE'!$T$35:$T$49</c:f>
              <c:numCache>
                <c:formatCode>0.00</c:formatCode>
                <c:ptCount val="15"/>
                <c:pt idx="0">
                  <c:v>2.7966049511854951</c:v>
                </c:pt>
                <c:pt idx="1">
                  <c:v>3.4516286610878657</c:v>
                </c:pt>
                <c:pt idx="2">
                  <c:v>4.0791506276150624</c:v>
                </c:pt>
                <c:pt idx="3">
                  <c:v>4.6791708507670844</c:v>
                </c:pt>
                <c:pt idx="4">
                  <c:v>5.2516893305439325</c:v>
                </c:pt>
                <c:pt idx="5">
                  <c:v>7.7017555788005589</c:v>
                </c:pt>
                <c:pt idx="6">
                  <c:v>11.310909090909087</c:v>
                </c:pt>
                <c:pt idx="7">
                  <c:v>15.079393939393936</c:v>
                </c:pt>
                <c:pt idx="8">
                  <c:v>19.20307359307359</c:v>
                </c:pt>
                <c:pt idx="9">
                  <c:v>23.681948051948051</c:v>
                </c:pt>
                <c:pt idx="10">
                  <c:v>28.516017316017312</c:v>
                </c:pt>
                <c:pt idx="11">
                  <c:v>33.705281385281381</c:v>
                </c:pt>
                <c:pt idx="12">
                  <c:v>39.249740259740257</c:v>
                </c:pt>
                <c:pt idx="13">
                  <c:v>45.149393939393931</c:v>
                </c:pt>
                <c:pt idx="14">
                  <c:v>51.404242424242426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58112"/>
        <c:axId val="96859648"/>
      </c:scatterChart>
      <c:valAx>
        <c:axId val="9685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6859648"/>
        <c:crosses val="autoZero"/>
        <c:crossBetween val="midCat"/>
      </c:valAx>
      <c:valAx>
        <c:axId val="9685964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68581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255983</xdr:colOff>
      <xdr:row>12</xdr:row>
      <xdr:rowOff>146445</xdr:rowOff>
    </xdr:from>
    <xdr:to>
      <xdr:col>20</xdr:col>
      <xdr:colOff>476249</xdr:colOff>
      <xdr:row>32</xdr:row>
      <xdr:rowOff>119062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49</xdr:row>
      <xdr:rowOff>47625</xdr:rowOff>
    </xdr:from>
    <xdr:to>
      <xdr:col>3</xdr:col>
      <xdr:colOff>504825</xdr:colOff>
      <xdr:row>56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56</xdr:row>
      <xdr:rowOff>133350</xdr:rowOff>
    </xdr:from>
    <xdr:to>
      <xdr:col>3</xdr:col>
      <xdr:colOff>504825</xdr:colOff>
      <xdr:row>64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236</xdr:row>
      <xdr:rowOff>28575</xdr:rowOff>
    </xdr:from>
    <xdr:to>
      <xdr:col>13</xdr:col>
      <xdr:colOff>619125</xdr:colOff>
      <xdr:row>252</xdr:row>
      <xdr:rowOff>47625</xdr:rowOff>
    </xdr:to>
    <xdr:graphicFrame macro="">
      <xdr:nvGraphicFramePr>
        <xdr:cNvPr id="4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19050</xdr:colOff>
      <xdr:row>49</xdr:row>
      <xdr:rowOff>47625</xdr:rowOff>
    </xdr:from>
    <xdr:to>
      <xdr:col>8</xdr:col>
      <xdr:colOff>180975</xdr:colOff>
      <xdr:row>56</xdr:row>
      <xdr:rowOff>85725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628650</xdr:colOff>
      <xdr:row>56</xdr:row>
      <xdr:rowOff>114300</xdr:rowOff>
    </xdr:from>
    <xdr:to>
      <xdr:col>8</xdr:col>
      <xdr:colOff>142875</xdr:colOff>
      <xdr:row>63</xdr:row>
      <xdr:rowOff>142875</xdr:rowOff>
    </xdr:to>
    <xdr:graphicFrame macro="">
      <xdr:nvGraphicFramePr>
        <xdr:cNvPr id="6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314325</xdr:colOff>
      <xdr:row>49</xdr:row>
      <xdr:rowOff>66675</xdr:rowOff>
    </xdr:from>
    <xdr:to>
      <xdr:col>12</xdr:col>
      <xdr:colOff>476250</xdr:colOff>
      <xdr:row>56</xdr:row>
      <xdr:rowOff>95250</xdr:rowOff>
    </xdr:to>
    <xdr:graphicFrame macro="">
      <xdr:nvGraphicFramePr>
        <xdr:cNvPr id="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342900</xdr:colOff>
      <xdr:row>57</xdr:row>
      <xdr:rowOff>28575</xdr:rowOff>
    </xdr:from>
    <xdr:to>
      <xdr:col>12</xdr:col>
      <xdr:colOff>495300</xdr:colOff>
      <xdr:row>64</xdr:row>
      <xdr:rowOff>66675</xdr:rowOff>
    </xdr:to>
    <xdr:graphicFrame macro="">
      <xdr:nvGraphicFramePr>
        <xdr:cNvPr id="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100012</xdr:colOff>
      <xdr:row>49</xdr:row>
      <xdr:rowOff>114299</xdr:rowOff>
    </xdr:from>
    <xdr:to>
      <xdr:col>20</xdr:col>
      <xdr:colOff>171450</xdr:colOff>
      <xdr:row>66</xdr:row>
      <xdr:rowOff>161925</xdr:rowOff>
    </xdr:to>
    <xdr:graphicFrame macro="">
      <xdr:nvGraphicFramePr>
        <xdr:cNvPr id="9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35719</xdr:colOff>
      <xdr:row>52</xdr:row>
      <xdr:rowOff>71437</xdr:rowOff>
    </xdr:from>
    <xdr:to>
      <xdr:col>18</xdr:col>
      <xdr:colOff>595313</xdr:colOff>
      <xdr:row>63</xdr:row>
      <xdr:rowOff>11910</xdr:rowOff>
    </xdr:to>
    <xdr:cxnSp macro="">
      <xdr:nvCxnSpPr>
        <xdr:cNvPr id="10" name="Straight Connector 9"/>
        <xdr:cNvCxnSpPr/>
      </xdr:nvCxnSpPr>
      <xdr:spPr>
        <a:xfrm flipV="1">
          <a:off x="9465469" y="6710362"/>
          <a:ext cx="3150394" cy="1721648"/>
        </a:xfrm>
        <a:prstGeom prst="line">
          <a:avLst/>
        </a:prstGeom>
        <a:ln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404814</xdr:colOff>
      <xdr:row>144</xdr:row>
      <xdr:rowOff>47625</xdr:rowOff>
    </xdr:from>
    <xdr:to>
      <xdr:col>0</xdr:col>
      <xdr:colOff>690564</xdr:colOff>
      <xdr:row>144</xdr:row>
      <xdr:rowOff>47625</xdr:rowOff>
    </xdr:to>
    <xdr:cxnSp macro="">
      <xdr:nvCxnSpPr>
        <xdr:cNvPr id="11" name="Straight Arrow Connector 10"/>
        <xdr:cNvCxnSpPr/>
      </xdr:nvCxnSpPr>
      <xdr:spPr>
        <a:xfrm>
          <a:off x="404814" y="21726525"/>
          <a:ext cx="28575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404813</xdr:colOff>
      <xdr:row>163</xdr:row>
      <xdr:rowOff>95250</xdr:rowOff>
    </xdr:from>
    <xdr:to>
      <xdr:col>0</xdr:col>
      <xdr:colOff>690563</xdr:colOff>
      <xdr:row>163</xdr:row>
      <xdr:rowOff>95250</xdr:rowOff>
    </xdr:to>
    <xdr:cxnSp macro="">
      <xdr:nvCxnSpPr>
        <xdr:cNvPr id="12" name="Straight Arrow Connector 11"/>
        <xdr:cNvCxnSpPr/>
      </xdr:nvCxnSpPr>
      <xdr:spPr>
        <a:xfrm>
          <a:off x="404813" y="24850725"/>
          <a:ext cx="28575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404814</xdr:colOff>
      <xdr:row>144</xdr:row>
      <xdr:rowOff>47625</xdr:rowOff>
    </xdr:from>
    <xdr:to>
      <xdr:col>0</xdr:col>
      <xdr:colOff>404814</xdr:colOff>
      <xdr:row>163</xdr:row>
      <xdr:rowOff>83344</xdr:rowOff>
    </xdr:to>
    <xdr:cxnSp macro="">
      <xdr:nvCxnSpPr>
        <xdr:cNvPr id="13" name="Straight Connector 12"/>
        <xdr:cNvCxnSpPr/>
      </xdr:nvCxnSpPr>
      <xdr:spPr>
        <a:xfrm>
          <a:off x="404814" y="21726525"/>
          <a:ext cx="0" cy="311229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71438</xdr:colOff>
      <xdr:row>25</xdr:row>
      <xdr:rowOff>11906</xdr:rowOff>
    </xdr:from>
    <xdr:to>
      <xdr:col>12</xdr:col>
      <xdr:colOff>71438</xdr:colOff>
      <xdr:row>28</xdr:row>
      <xdr:rowOff>120491</xdr:rowOff>
    </xdr:to>
    <xdr:cxnSp macro="">
      <xdr:nvCxnSpPr>
        <xdr:cNvPr id="14" name="Straight Arrow Connector 13"/>
        <xdr:cNvCxnSpPr/>
      </xdr:nvCxnSpPr>
      <xdr:spPr>
        <a:xfrm>
          <a:off x="8205788" y="2278856"/>
          <a:ext cx="0" cy="59436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107156</xdr:colOff>
      <xdr:row>25</xdr:row>
      <xdr:rowOff>59530</xdr:rowOff>
    </xdr:from>
    <xdr:to>
      <xdr:col>15</xdr:col>
      <xdr:colOff>107156</xdr:colOff>
      <xdr:row>28</xdr:row>
      <xdr:rowOff>120491</xdr:rowOff>
    </xdr:to>
    <xdr:cxnSp macro="">
      <xdr:nvCxnSpPr>
        <xdr:cNvPr id="15" name="Straight Arrow Connector 14"/>
        <xdr:cNvCxnSpPr/>
      </xdr:nvCxnSpPr>
      <xdr:spPr>
        <a:xfrm>
          <a:off x="10184606" y="2326480"/>
          <a:ext cx="0" cy="546736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297656</xdr:colOff>
      <xdr:row>25</xdr:row>
      <xdr:rowOff>47625</xdr:rowOff>
    </xdr:from>
    <xdr:to>
      <xdr:col>17</xdr:col>
      <xdr:colOff>297656</xdr:colOff>
      <xdr:row>30</xdr:row>
      <xdr:rowOff>105251</xdr:rowOff>
    </xdr:to>
    <xdr:cxnSp macro="">
      <xdr:nvCxnSpPr>
        <xdr:cNvPr id="16" name="Straight Arrow Connector 15"/>
        <xdr:cNvCxnSpPr/>
      </xdr:nvCxnSpPr>
      <xdr:spPr>
        <a:xfrm>
          <a:off x="11670506" y="2314575"/>
          <a:ext cx="0" cy="867251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690562</xdr:colOff>
      <xdr:row>75</xdr:row>
      <xdr:rowOff>47626</xdr:rowOff>
    </xdr:from>
    <xdr:to>
      <xdr:col>3</xdr:col>
      <xdr:colOff>130967</xdr:colOff>
      <xdr:row>78</xdr:row>
      <xdr:rowOff>71437</xdr:rowOff>
    </xdr:to>
    <xdr:cxnSp macro="">
      <xdr:nvCxnSpPr>
        <xdr:cNvPr id="17" name="Straight Arrow Connector 16"/>
        <xdr:cNvCxnSpPr/>
      </xdr:nvCxnSpPr>
      <xdr:spPr>
        <a:xfrm>
          <a:off x="2214562" y="10810876"/>
          <a:ext cx="226218" cy="523874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311148</xdr:colOff>
      <xdr:row>16</xdr:row>
      <xdr:rowOff>57148</xdr:rowOff>
    </xdr:from>
    <xdr:to>
      <xdr:col>88</xdr:col>
      <xdr:colOff>330199</xdr:colOff>
      <xdr:row>43</xdr:row>
      <xdr:rowOff>152399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328083</xdr:colOff>
      <xdr:row>29</xdr:row>
      <xdr:rowOff>64822</xdr:rowOff>
    </xdr:from>
    <xdr:to>
      <xdr:col>5</xdr:col>
      <xdr:colOff>328083</xdr:colOff>
      <xdr:row>30</xdr:row>
      <xdr:rowOff>154781</xdr:rowOff>
    </xdr:to>
    <xdr:cxnSp macro="">
      <xdr:nvCxnSpPr>
        <xdr:cNvPr id="19" name="Straight Arrow Connector 18"/>
        <xdr:cNvCxnSpPr/>
      </xdr:nvCxnSpPr>
      <xdr:spPr>
        <a:xfrm>
          <a:off x="3928533" y="2979472"/>
          <a:ext cx="0" cy="25188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357188</xdr:colOff>
      <xdr:row>29</xdr:row>
      <xdr:rowOff>47624</xdr:rowOff>
    </xdr:from>
    <xdr:to>
      <xdr:col>4</xdr:col>
      <xdr:colOff>357188</xdr:colOff>
      <xdr:row>30</xdr:row>
      <xdr:rowOff>137583</xdr:rowOff>
    </xdr:to>
    <xdr:cxnSp macro="">
      <xdr:nvCxnSpPr>
        <xdr:cNvPr id="20" name="Straight Arrow Connector 19"/>
        <xdr:cNvCxnSpPr/>
      </xdr:nvCxnSpPr>
      <xdr:spPr>
        <a:xfrm>
          <a:off x="3309938" y="2962274"/>
          <a:ext cx="0" cy="25188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285750</xdr:colOff>
      <xdr:row>29</xdr:row>
      <xdr:rowOff>59530</xdr:rowOff>
    </xdr:from>
    <xdr:to>
      <xdr:col>6</xdr:col>
      <xdr:colOff>285750</xdr:colOff>
      <xdr:row>30</xdr:row>
      <xdr:rowOff>149489</xdr:rowOff>
    </xdr:to>
    <xdr:cxnSp macro="">
      <xdr:nvCxnSpPr>
        <xdr:cNvPr id="21" name="Straight Arrow Connector 20"/>
        <xdr:cNvCxnSpPr/>
      </xdr:nvCxnSpPr>
      <xdr:spPr>
        <a:xfrm>
          <a:off x="4533900" y="2974180"/>
          <a:ext cx="0" cy="25188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476250</xdr:colOff>
      <xdr:row>138</xdr:row>
      <xdr:rowOff>154781</xdr:rowOff>
    </xdr:from>
    <xdr:to>
      <xdr:col>14</xdr:col>
      <xdr:colOff>607219</xdr:colOff>
      <xdr:row>142</xdr:row>
      <xdr:rowOff>47625</xdr:rowOff>
    </xdr:to>
    <xdr:cxnSp macro="">
      <xdr:nvCxnSpPr>
        <xdr:cNvPr id="22" name="Straight Arrow Connector 21"/>
        <xdr:cNvCxnSpPr/>
      </xdr:nvCxnSpPr>
      <xdr:spPr>
        <a:xfrm flipH="1">
          <a:off x="9258300" y="20785931"/>
          <a:ext cx="778669" cy="616744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50</xdr:row>
      <xdr:rowOff>47625</xdr:rowOff>
    </xdr:from>
    <xdr:to>
      <xdr:col>3</xdr:col>
      <xdr:colOff>504825</xdr:colOff>
      <xdr:row>57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57</xdr:row>
      <xdr:rowOff>133350</xdr:rowOff>
    </xdr:from>
    <xdr:to>
      <xdr:col>3</xdr:col>
      <xdr:colOff>504825</xdr:colOff>
      <xdr:row>65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11908</xdr:colOff>
      <xdr:row>240</xdr:row>
      <xdr:rowOff>107156</xdr:rowOff>
    </xdr:from>
    <xdr:to>
      <xdr:col>14</xdr:col>
      <xdr:colOff>273845</xdr:colOff>
      <xdr:row>253</xdr:row>
      <xdr:rowOff>47625</xdr:rowOff>
    </xdr:to>
    <xdr:graphicFrame macro="">
      <xdr:nvGraphicFramePr>
        <xdr:cNvPr id="6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328083</xdr:colOff>
      <xdr:row>30</xdr:row>
      <xdr:rowOff>64822</xdr:rowOff>
    </xdr:from>
    <xdr:to>
      <xdr:col>5</xdr:col>
      <xdr:colOff>328083</xdr:colOff>
      <xdr:row>31</xdr:row>
      <xdr:rowOff>154781</xdr:rowOff>
    </xdr:to>
    <xdr:cxnSp macro="">
      <xdr:nvCxnSpPr>
        <xdr:cNvPr id="8" name="Straight Arrow Connector 7"/>
        <xdr:cNvCxnSpPr/>
      </xdr:nvCxnSpPr>
      <xdr:spPr>
        <a:xfrm>
          <a:off x="3923771" y="2565135"/>
          <a:ext cx="0" cy="25664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50</xdr:row>
      <xdr:rowOff>47625</xdr:rowOff>
    </xdr:from>
    <xdr:to>
      <xdr:col>8</xdr:col>
      <xdr:colOff>180975</xdr:colOff>
      <xdr:row>57</xdr:row>
      <xdr:rowOff>85725</xdr:rowOff>
    </xdr:to>
    <xdr:graphicFrame macro="">
      <xdr:nvGraphicFramePr>
        <xdr:cNvPr id="1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628650</xdr:colOff>
      <xdr:row>57</xdr:row>
      <xdr:rowOff>114300</xdr:rowOff>
    </xdr:from>
    <xdr:to>
      <xdr:col>8</xdr:col>
      <xdr:colOff>142875</xdr:colOff>
      <xdr:row>64</xdr:row>
      <xdr:rowOff>142875</xdr:rowOff>
    </xdr:to>
    <xdr:graphicFrame macro="">
      <xdr:nvGraphicFramePr>
        <xdr:cNvPr id="11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314325</xdr:colOff>
      <xdr:row>50</xdr:row>
      <xdr:rowOff>66675</xdr:rowOff>
    </xdr:from>
    <xdr:to>
      <xdr:col>12</xdr:col>
      <xdr:colOff>476250</xdr:colOff>
      <xdr:row>57</xdr:row>
      <xdr:rowOff>95250</xdr:rowOff>
    </xdr:to>
    <xdr:graphicFrame macro="">
      <xdr:nvGraphicFramePr>
        <xdr:cNvPr id="12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342900</xdr:colOff>
      <xdr:row>58</xdr:row>
      <xdr:rowOff>28575</xdr:rowOff>
    </xdr:from>
    <xdr:to>
      <xdr:col>12</xdr:col>
      <xdr:colOff>495300</xdr:colOff>
      <xdr:row>65</xdr:row>
      <xdr:rowOff>66675</xdr:rowOff>
    </xdr:to>
    <xdr:graphicFrame macro="">
      <xdr:nvGraphicFramePr>
        <xdr:cNvPr id="13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504824</xdr:colOff>
      <xdr:row>31</xdr:row>
      <xdr:rowOff>66674</xdr:rowOff>
    </xdr:from>
    <xdr:to>
      <xdr:col>27</xdr:col>
      <xdr:colOff>504824</xdr:colOff>
      <xdr:row>48</xdr:row>
      <xdr:rowOff>114299</xdr:rowOff>
    </xdr:to>
    <xdr:graphicFrame macro="">
      <xdr:nvGraphicFramePr>
        <xdr:cNvPr id="1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559593</xdr:colOff>
      <xdr:row>32</xdr:row>
      <xdr:rowOff>95250</xdr:rowOff>
    </xdr:from>
    <xdr:to>
      <xdr:col>25</xdr:col>
      <xdr:colOff>631031</xdr:colOff>
      <xdr:row>44</xdr:row>
      <xdr:rowOff>11909</xdr:rowOff>
    </xdr:to>
    <xdr:cxnSp macro="">
      <xdr:nvCxnSpPr>
        <xdr:cNvPr id="16" name="Straight Connector 15"/>
        <xdr:cNvCxnSpPr/>
      </xdr:nvCxnSpPr>
      <xdr:spPr>
        <a:xfrm flipV="1">
          <a:off x="14442281" y="2928938"/>
          <a:ext cx="3071813" cy="1916909"/>
        </a:xfrm>
        <a:prstGeom prst="line">
          <a:avLst/>
        </a:prstGeom>
        <a:ln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404814</xdr:colOff>
      <xdr:row>145</xdr:row>
      <xdr:rowOff>47625</xdr:rowOff>
    </xdr:from>
    <xdr:to>
      <xdr:col>0</xdr:col>
      <xdr:colOff>690564</xdr:colOff>
      <xdr:row>145</xdr:row>
      <xdr:rowOff>47625</xdr:rowOff>
    </xdr:to>
    <xdr:cxnSp macro="">
      <xdr:nvCxnSpPr>
        <xdr:cNvPr id="17" name="Straight Arrow Connector 16"/>
        <xdr:cNvCxnSpPr/>
      </xdr:nvCxnSpPr>
      <xdr:spPr>
        <a:xfrm>
          <a:off x="404814" y="19002375"/>
          <a:ext cx="28575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404813</xdr:colOff>
      <xdr:row>164</xdr:row>
      <xdr:rowOff>95250</xdr:rowOff>
    </xdr:from>
    <xdr:to>
      <xdr:col>0</xdr:col>
      <xdr:colOff>690563</xdr:colOff>
      <xdr:row>164</xdr:row>
      <xdr:rowOff>95250</xdr:rowOff>
    </xdr:to>
    <xdr:cxnSp macro="">
      <xdr:nvCxnSpPr>
        <xdr:cNvPr id="18" name="Straight Arrow Connector 17"/>
        <xdr:cNvCxnSpPr/>
      </xdr:nvCxnSpPr>
      <xdr:spPr>
        <a:xfrm>
          <a:off x="404813" y="22136100"/>
          <a:ext cx="28575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404814</xdr:colOff>
      <xdr:row>145</xdr:row>
      <xdr:rowOff>47625</xdr:rowOff>
    </xdr:from>
    <xdr:to>
      <xdr:col>0</xdr:col>
      <xdr:colOff>404814</xdr:colOff>
      <xdr:row>164</xdr:row>
      <xdr:rowOff>83344</xdr:rowOff>
    </xdr:to>
    <xdr:cxnSp macro="">
      <xdr:nvCxnSpPr>
        <xdr:cNvPr id="19" name="Straight Connector 18"/>
        <xdr:cNvCxnSpPr/>
      </xdr:nvCxnSpPr>
      <xdr:spPr>
        <a:xfrm>
          <a:off x="404814" y="19002375"/>
          <a:ext cx="0" cy="312181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71438</xdr:colOff>
      <xdr:row>28</xdr:row>
      <xdr:rowOff>71438</xdr:rowOff>
    </xdr:from>
    <xdr:to>
      <xdr:col>12</xdr:col>
      <xdr:colOff>71438</xdr:colOff>
      <xdr:row>29</xdr:row>
      <xdr:rowOff>120491</xdr:rowOff>
    </xdr:to>
    <xdr:cxnSp macro="">
      <xdr:nvCxnSpPr>
        <xdr:cNvPr id="20" name="Straight Arrow Connector 19"/>
        <xdr:cNvCxnSpPr/>
      </xdr:nvCxnSpPr>
      <xdr:spPr>
        <a:xfrm>
          <a:off x="8167688" y="2738438"/>
          <a:ext cx="0" cy="215741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95250</xdr:colOff>
      <xdr:row>27</xdr:row>
      <xdr:rowOff>154781</xdr:rowOff>
    </xdr:from>
    <xdr:to>
      <xdr:col>15</xdr:col>
      <xdr:colOff>95250</xdr:colOff>
      <xdr:row>29</xdr:row>
      <xdr:rowOff>49054</xdr:rowOff>
    </xdr:to>
    <xdr:cxnSp macro="">
      <xdr:nvCxnSpPr>
        <xdr:cNvPr id="21" name="Straight Arrow Connector 20"/>
        <xdr:cNvCxnSpPr/>
      </xdr:nvCxnSpPr>
      <xdr:spPr>
        <a:xfrm>
          <a:off x="10120313" y="2655094"/>
          <a:ext cx="0" cy="227648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297656</xdr:colOff>
      <xdr:row>28</xdr:row>
      <xdr:rowOff>83344</xdr:rowOff>
    </xdr:from>
    <xdr:to>
      <xdr:col>17</xdr:col>
      <xdr:colOff>297656</xdr:colOff>
      <xdr:row>31</xdr:row>
      <xdr:rowOff>105251</xdr:rowOff>
    </xdr:to>
    <xdr:cxnSp macro="">
      <xdr:nvCxnSpPr>
        <xdr:cNvPr id="22" name="Straight Arrow Connector 21"/>
        <xdr:cNvCxnSpPr/>
      </xdr:nvCxnSpPr>
      <xdr:spPr>
        <a:xfrm>
          <a:off x="11608594" y="2750344"/>
          <a:ext cx="0" cy="52197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23813</xdr:colOff>
      <xdr:row>76</xdr:row>
      <xdr:rowOff>47625</xdr:rowOff>
    </xdr:from>
    <xdr:to>
      <xdr:col>2</xdr:col>
      <xdr:colOff>250031</xdr:colOff>
      <xdr:row>79</xdr:row>
      <xdr:rowOff>71438</xdr:rowOff>
    </xdr:to>
    <xdr:cxnSp macro="">
      <xdr:nvCxnSpPr>
        <xdr:cNvPr id="23" name="Straight Arrow Connector 22"/>
        <xdr:cNvCxnSpPr/>
      </xdr:nvCxnSpPr>
      <xdr:spPr>
        <a:xfrm>
          <a:off x="1547813" y="9934575"/>
          <a:ext cx="226218" cy="509588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119064</xdr:colOff>
      <xdr:row>15</xdr:row>
      <xdr:rowOff>39288</xdr:rowOff>
    </xdr:from>
    <xdr:to>
      <xdr:col>49</xdr:col>
      <xdr:colOff>379096</xdr:colOff>
      <xdr:row>27</xdr:row>
      <xdr:rowOff>50718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36</xdr:col>
      <xdr:colOff>47625</xdr:colOff>
      <xdr:row>59</xdr:row>
      <xdr:rowOff>11905</xdr:rowOff>
    </xdr:from>
    <xdr:to>
      <xdr:col>43</xdr:col>
      <xdr:colOff>369093</xdr:colOff>
      <xdr:row>75</xdr:row>
      <xdr:rowOff>88105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36</xdr:col>
      <xdr:colOff>321467</xdr:colOff>
      <xdr:row>89</xdr:row>
      <xdr:rowOff>11904</xdr:rowOff>
    </xdr:from>
    <xdr:to>
      <xdr:col>47</xdr:col>
      <xdr:colOff>559590</xdr:colOff>
      <xdr:row>131</xdr:row>
      <xdr:rowOff>52387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41</xdr:col>
      <xdr:colOff>130967</xdr:colOff>
      <xdr:row>27</xdr:row>
      <xdr:rowOff>83344</xdr:rowOff>
    </xdr:from>
    <xdr:to>
      <xdr:col>49</xdr:col>
      <xdr:colOff>390999</xdr:colOff>
      <xdr:row>39</xdr:row>
      <xdr:rowOff>94774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41</xdr:col>
      <xdr:colOff>130970</xdr:colOff>
      <xdr:row>39</xdr:row>
      <xdr:rowOff>142875</xdr:rowOff>
    </xdr:from>
    <xdr:to>
      <xdr:col>49</xdr:col>
      <xdr:colOff>391002</xdr:colOff>
      <xdr:row>51</xdr:row>
      <xdr:rowOff>154305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11908</xdr:colOff>
      <xdr:row>21</xdr:row>
      <xdr:rowOff>47625</xdr:rowOff>
    </xdr:from>
    <xdr:to>
      <xdr:col>17</xdr:col>
      <xdr:colOff>95251</xdr:colOff>
      <xdr:row>34</xdr:row>
      <xdr:rowOff>23812</xdr:rowOff>
    </xdr:to>
    <xdr:cxnSp macro="">
      <xdr:nvCxnSpPr>
        <xdr:cNvPr id="29" name="Straight Arrow Connector 28"/>
        <xdr:cNvCxnSpPr/>
      </xdr:nvCxnSpPr>
      <xdr:spPr>
        <a:xfrm flipH="1">
          <a:off x="10679908" y="1047750"/>
          <a:ext cx="726281" cy="21431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357188</xdr:colOff>
      <xdr:row>30</xdr:row>
      <xdr:rowOff>47624</xdr:rowOff>
    </xdr:from>
    <xdr:to>
      <xdr:col>4</xdr:col>
      <xdr:colOff>357188</xdr:colOff>
      <xdr:row>31</xdr:row>
      <xdr:rowOff>137583</xdr:rowOff>
    </xdr:to>
    <xdr:cxnSp macro="">
      <xdr:nvCxnSpPr>
        <xdr:cNvPr id="30" name="Straight Arrow Connector 29"/>
        <xdr:cNvCxnSpPr/>
      </xdr:nvCxnSpPr>
      <xdr:spPr>
        <a:xfrm>
          <a:off x="3309938" y="2547937"/>
          <a:ext cx="0" cy="25664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285750</xdr:colOff>
      <xdr:row>30</xdr:row>
      <xdr:rowOff>59530</xdr:rowOff>
    </xdr:from>
    <xdr:to>
      <xdr:col>6</xdr:col>
      <xdr:colOff>285750</xdr:colOff>
      <xdr:row>31</xdr:row>
      <xdr:rowOff>149489</xdr:rowOff>
    </xdr:to>
    <xdr:cxnSp macro="">
      <xdr:nvCxnSpPr>
        <xdr:cNvPr id="31" name="Straight Arrow Connector 30"/>
        <xdr:cNvCxnSpPr/>
      </xdr:nvCxnSpPr>
      <xdr:spPr>
        <a:xfrm>
          <a:off x="4524375" y="2559843"/>
          <a:ext cx="0" cy="25664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476250</xdr:colOff>
      <xdr:row>139</xdr:row>
      <xdr:rowOff>154781</xdr:rowOff>
    </xdr:from>
    <xdr:to>
      <xdr:col>14</xdr:col>
      <xdr:colOff>607219</xdr:colOff>
      <xdr:row>143</xdr:row>
      <xdr:rowOff>47625</xdr:rowOff>
    </xdr:to>
    <xdr:cxnSp macro="">
      <xdr:nvCxnSpPr>
        <xdr:cNvPr id="5" name="Straight Arrow Connector 4"/>
        <xdr:cNvCxnSpPr/>
      </xdr:nvCxnSpPr>
      <xdr:spPr>
        <a:xfrm flipH="1">
          <a:off x="9215438" y="20657344"/>
          <a:ext cx="773906" cy="559594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47623</xdr:colOff>
      <xdr:row>14</xdr:row>
      <xdr:rowOff>59532</xdr:rowOff>
    </xdr:from>
    <xdr:to>
      <xdr:col>14</xdr:col>
      <xdr:colOff>250031</xdr:colOff>
      <xdr:row>29</xdr:row>
      <xdr:rowOff>3</xdr:rowOff>
    </xdr:to>
    <xdr:graphicFrame macro="">
      <xdr:nvGraphicFramePr>
        <xdr:cNvPr id="32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583409</xdr:colOff>
      <xdr:row>14</xdr:row>
      <xdr:rowOff>83344</xdr:rowOff>
    </xdr:from>
    <xdr:to>
      <xdr:col>23</xdr:col>
      <xdr:colOff>142875</xdr:colOff>
      <xdr:row>29</xdr:row>
      <xdr:rowOff>23813</xdr:rowOff>
    </xdr:to>
    <xdr:graphicFrame macro="">
      <xdr:nvGraphicFramePr>
        <xdr:cNvPr id="33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0.05294</cdr:x>
      <cdr:y>0.05878</cdr:y>
    </cdr:from>
    <cdr:to>
      <cdr:x>0.85441</cdr:x>
      <cdr:y>0.87758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428615" y="345284"/>
          <a:ext cx="6488918" cy="48101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08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0.07353</cdr:x>
      <cdr:y>0.09931</cdr:y>
    </cdr:from>
    <cdr:to>
      <cdr:x>0.91765</cdr:x>
      <cdr:y>0.88164</cdr:y>
    </cdr:to>
    <cdr:cxnSp macro="">
      <cdr:nvCxnSpPr>
        <cdr:cNvPr id="5" name="Straight Connector 4"/>
        <cdr:cNvCxnSpPr/>
      </cdr:nvCxnSpPr>
      <cdr:spPr>
        <a:xfrm xmlns:a="http://schemas.openxmlformats.org/drawingml/2006/main" flipV="1">
          <a:off x="595317" y="583409"/>
          <a:ext cx="6834185" cy="459582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7030A0"/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11908</xdr:colOff>
      <xdr:row>253</xdr:row>
      <xdr:rowOff>107156</xdr:rowOff>
    </xdr:from>
    <xdr:to>
      <xdr:col>14</xdr:col>
      <xdr:colOff>273845</xdr:colOff>
      <xdr:row>266</xdr:row>
      <xdr:rowOff>47625</xdr:rowOff>
    </xdr:to>
    <xdr:graphicFrame macro="">
      <xdr:nvGraphicFramePr>
        <xdr:cNvPr id="4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404814</xdr:colOff>
      <xdr:row>158</xdr:row>
      <xdr:rowOff>47625</xdr:rowOff>
    </xdr:from>
    <xdr:to>
      <xdr:col>0</xdr:col>
      <xdr:colOff>690564</xdr:colOff>
      <xdr:row>158</xdr:row>
      <xdr:rowOff>47625</xdr:rowOff>
    </xdr:to>
    <xdr:cxnSp macro="">
      <xdr:nvCxnSpPr>
        <xdr:cNvPr id="12" name="Straight Arrow Connector 11"/>
        <xdr:cNvCxnSpPr/>
      </xdr:nvCxnSpPr>
      <xdr:spPr>
        <a:xfrm>
          <a:off x="404814" y="27727275"/>
          <a:ext cx="28575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404813</xdr:colOff>
      <xdr:row>177</xdr:row>
      <xdr:rowOff>95250</xdr:rowOff>
    </xdr:from>
    <xdr:to>
      <xdr:col>0</xdr:col>
      <xdr:colOff>690563</xdr:colOff>
      <xdr:row>177</xdr:row>
      <xdr:rowOff>95250</xdr:rowOff>
    </xdr:to>
    <xdr:cxnSp macro="">
      <xdr:nvCxnSpPr>
        <xdr:cNvPr id="13" name="Straight Arrow Connector 12"/>
        <xdr:cNvCxnSpPr/>
      </xdr:nvCxnSpPr>
      <xdr:spPr>
        <a:xfrm>
          <a:off x="404813" y="31403925"/>
          <a:ext cx="28575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404814</xdr:colOff>
      <xdr:row>158</xdr:row>
      <xdr:rowOff>47625</xdr:rowOff>
    </xdr:from>
    <xdr:to>
      <xdr:col>0</xdr:col>
      <xdr:colOff>404814</xdr:colOff>
      <xdr:row>177</xdr:row>
      <xdr:rowOff>83344</xdr:rowOff>
    </xdr:to>
    <xdr:cxnSp macro="">
      <xdr:nvCxnSpPr>
        <xdr:cNvPr id="14" name="Straight Connector 13"/>
        <xdr:cNvCxnSpPr/>
      </xdr:nvCxnSpPr>
      <xdr:spPr>
        <a:xfrm>
          <a:off x="404814" y="27727275"/>
          <a:ext cx="0" cy="366474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23813</xdr:colOff>
      <xdr:row>89</xdr:row>
      <xdr:rowOff>47625</xdr:rowOff>
    </xdr:from>
    <xdr:to>
      <xdr:col>2</xdr:col>
      <xdr:colOff>250031</xdr:colOff>
      <xdr:row>92</xdr:row>
      <xdr:rowOff>71438</xdr:rowOff>
    </xdr:to>
    <xdr:cxnSp macro="">
      <xdr:nvCxnSpPr>
        <xdr:cNvPr id="18" name="Straight Arrow Connector 17"/>
        <xdr:cNvCxnSpPr/>
      </xdr:nvCxnSpPr>
      <xdr:spPr>
        <a:xfrm>
          <a:off x="1547813" y="14544675"/>
          <a:ext cx="226218" cy="595313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476250</xdr:colOff>
      <xdr:row>152</xdr:row>
      <xdr:rowOff>154781</xdr:rowOff>
    </xdr:from>
    <xdr:to>
      <xdr:col>14</xdr:col>
      <xdr:colOff>607219</xdr:colOff>
      <xdr:row>156</xdr:row>
      <xdr:rowOff>47625</xdr:rowOff>
    </xdr:to>
    <xdr:cxnSp macro="">
      <xdr:nvCxnSpPr>
        <xdr:cNvPr id="27" name="Straight Arrow Connector 26"/>
        <xdr:cNvCxnSpPr/>
      </xdr:nvCxnSpPr>
      <xdr:spPr>
        <a:xfrm flipH="1">
          <a:off x="9258300" y="26681906"/>
          <a:ext cx="778669" cy="664369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341576</xdr:colOff>
      <xdr:row>33</xdr:row>
      <xdr:rowOff>13758</xdr:rowOff>
    </xdr:from>
    <xdr:to>
      <xdr:col>24</xdr:col>
      <xdr:colOff>550598</xdr:colOff>
      <xdr:row>50</xdr:row>
      <xdr:rowOff>135201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534325</xdr:colOff>
      <xdr:row>51</xdr:row>
      <xdr:rowOff>124088</xdr:rowOff>
    </xdr:from>
    <xdr:to>
      <xdr:col>24</xdr:col>
      <xdr:colOff>339988</xdr:colOff>
      <xdr:row>70</xdr:row>
      <xdr:rowOff>78843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21</xdr:row>
      <xdr:rowOff>107153</xdr:rowOff>
    </xdr:from>
    <xdr:to>
      <xdr:col>6</xdr:col>
      <xdr:colOff>423333</xdr:colOff>
      <xdr:row>31</xdr:row>
      <xdr:rowOff>30953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89957</xdr:colOff>
      <xdr:row>70</xdr:row>
      <xdr:rowOff>152399</xdr:rowOff>
    </xdr:from>
    <xdr:to>
      <xdr:col>6</xdr:col>
      <xdr:colOff>418040</xdr:colOff>
      <xdr:row>80</xdr:row>
      <xdr:rowOff>76199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11908</xdr:colOff>
      <xdr:row>253</xdr:row>
      <xdr:rowOff>107156</xdr:rowOff>
    </xdr:from>
    <xdr:to>
      <xdr:col>14</xdr:col>
      <xdr:colOff>273845</xdr:colOff>
      <xdr:row>266</xdr:row>
      <xdr:rowOff>47625</xdr:rowOff>
    </xdr:to>
    <xdr:graphicFrame macro="">
      <xdr:nvGraphicFramePr>
        <xdr:cNvPr id="2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404814</xdr:colOff>
      <xdr:row>158</xdr:row>
      <xdr:rowOff>47625</xdr:rowOff>
    </xdr:from>
    <xdr:to>
      <xdr:col>0</xdr:col>
      <xdr:colOff>690564</xdr:colOff>
      <xdr:row>158</xdr:row>
      <xdr:rowOff>47625</xdr:rowOff>
    </xdr:to>
    <xdr:cxnSp macro="">
      <xdr:nvCxnSpPr>
        <xdr:cNvPr id="3" name="Straight Arrow Connector 2"/>
        <xdr:cNvCxnSpPr/>
      </xdr:nvCxnSpPr>
      <xdr:spPr>
        <a:xfrm>
          <a:off x="404814" y="30184725"/>
          <a:ext cx="28575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404813</xdr:colOff>
      <xdr:row>177</xdr:row>
      <xdr:rowOff>95250</xdr:rowOff>
    </xdr:from>
    <xdr:to>
      <xdr:col>0</xdr:col>
      <xdr:colOff>690563</xdr:colOff>
      <xdr:row>177</xdr:row>
      <xdr:rowOff>95250</xdr:rowOff>
    </xdr:to>
    <xdr:cxnSp macro="">
      <xdr:nvCxnSpPr>
        <xdr:cNvPr id="4" name="Straight Arrow Connector 3"/>
        <xdr:cNvCxnSpPr/>
      </xdr:nvCxnSpPr>
      <xdr:spPr>
        <a:xfrm>
          <a:off x="404813" y="33851850"/>
          <a:ext cx="28575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404814</xdr:colOff>
      <xdr:row>158</xdr:row>
      <xdr:rowOff>47625</xdr:rowOff>
    </xdr:from>
    <xdr:to>
      <xdr:col>0</xdr:col>
      <xdr:colOff>404814</xdr:colOff>
      <xdr:row>177</xdr:row>
      <xdr:rowOff>83344</xdr:rowOff>
    </xdr:to>
    <xdr:cxnSp macro="">
      <xdr:nvCxnSpPr>
        <xdr:cNvPr id="5" name="Straight Connector 4"/>
        <xdr:cNvCxnSpPr/>
      </xdr:nvCxnSpPr>
      <xdr:spPr>
        <a:xfrm>
          <a:off x="404814" y="30184725"/>
          <a:ext cx="0" cy="365521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23813</xdr:colOff>
      <xdr:row>89</xdr:row>
      <xdr:rowOff>47625</xdr:rowOff>
    </xdr:from>
    <xdr:to>
      <xdr:col>2</xdr:col>
      <xdr:colOff>250031</xdr:colOff>
      <xdr:row>92</xdr:row>
      <xdr:rowOff>71438</xdr:rowOff>
    </xdr:to>
    <xdr:cxnSp macro="">
      <xdr:nvCxnSpPr>
        <xdr:cNvPr id="6" name="Straight Arrow Connector 5"/>
        <xdr:cNvCxnSpPr/>
      </xdr:nvCxnSpPr>
      <xdr:spPr>
        <a:xfrm>
          <a:off x="1547813" y="17002125"/>
          <a:ext cx="226218" cy="595313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476250</xdr:colOff>
      <xdr:row>152</xdr:row>
      <xdr:rowOff>154781</xdr:rowOff>
    </xdr:from>
    <xdr:to>
      <xdr:col>14</xdr:col>
      <xdr:colOff>607219</xdr:colOff>
      <xdr:row>156</xdr:row>
      <xdr:rowOff>47625</xdr:rowOff>
    </xdr:to>
    <xdr:cxnSp macro="">
      <xdr:nvCxnSpPr>
        <xdr:cNvPr id="7" name="Straight Arrow Connector 6"/>
        <xdr:cNvCxnSpPr/>
      </xdr:nvCxnSpPr>
      <xdr:spPr>
        <a:xfrm flipH="1">
          <a:off x="9258300" y="29139356"/>
          <a:ext cx="778669" cy="664369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341576</xdr:colOff>
      <xdr:row>33</xdr:row>
      <xdr:rowOff>13758</xdr:rowOff>
    </xdr:from>
    <xdr:to>
      <xdr:col>24</xdr:col>
      <xdr:colOff>550598</xdr:colOff>
      <xdr:row>50</xdr:row>
      <xdr:rowOff>135201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534325</xdr:colOff>
      <xdr:row>51</xdr:row>
      <xdr:rowOff>124088</xdr:rowOff>
    </xdr:from>
    <xdr:to>
      <xdr:col>24</xdr:col>
      <xdr:colOff>339988</xdr:colOff>
      <xdr:row>70</xdr:row>
      <xdr:rowOff>78843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21</xdr:row>
      <xdr:rowOff>107153</xdr:rowOff>
    </xdr:from>
    <xdr:to>
      <xdr:col>6</xdr:col>
      <xdr:colOff>423333</xdr:colOff>
      <xdr:row>31</xdr:row>
      <xdr:rowOff>30953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89957</xdr:colOff>
      <xdr:row>70</xdr:row>
      <xdr:rowOff>152399</xdr:rowOff>
    </xdr:from>
    <xdr:to>
      <xdr:col>6</xdr:col>
      <xdr:colOff>418040</xdr:colOff>
      <xdr:row>80</xdr:row>
      <xdr:rowOff>76199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79374</xdr:colOff>
      <xdr:row>5</xdr:row>
      <xdr:rowOff>35984</xdr:rowOff>
    </xdr:from>
    <xdr:to>
      <xdr:col>14</xdr:col>
      <xdr:colOff>426507</xdr:colOff>
      <xdr:row>20</xdr:row>
      <xdr:rowOff>182034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79374</xdr:colOff>
      <xdr:row>25</xdr:row>
      <xdr:rowOff>35984</xdr:rowOff>
    </xdr:from>
    <xdr:to>
      <xdr:col>14</xdr:col>
      <xdr:colOff>426507</xdr:colOff>
      <xdr:row>40</xdr:row>
      <xdr:rowOff>182034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79374</xdr:colOff>
      <xdr:row>45</xdr:row>
      <xdr:rowOff>35984</xdr:rowOff>
    </xdr:from>
    <xdr:to>
      <xdr:col>14</xdr:col>
      <xdr:colOff>426507</xdr:colOff>
      <xdr:row>60</xdr:row>
      <xdr:rowOff>182034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B3:W51"/>
  <sheetViews>
    <sheetView showGridLines="0" zoomScale="90" zoomScaleNormal="90" workbookViewId="0">
      <selection activeCell="O38" sqref="O38"/>
    </sheetView>
  </sheetViews>
  <sheetFormatPr defaultRowHeight="12.75" x14ac:dyDescent="0.2"/>
  <cols>
    <col min="1" max="1" width="6.140625" customWidth="1"/>
  </cols>
  <sheetData>
    <row r="3" spans="2:23" x14ac:dyDescent="0.2">
      <c r="D3" t="s">
        <v>194</v>
      </c>
      <c r="N3" s="5" t="s">
        <v>192</v>
      </c>
    </row>
    <row r="4" spans="2:23" x14ac:dyDescent="0.2">
      <c r="D4" s="1" t="s">
        <v>178</v>
      </c>
    </row>
    <row r="5" spans="2:23" x14ac:dyDescent="0.2">
      <c r="D5" s="1" t="s">
        <v>198</v>
      </c>
    </row>
    <row r="6" spans="2:23" x14ac:dyDescent="0.2">
      <c r="D6" s="40" t="s">
        <v>179</v>
      </c>
    </row>
    <row r="7" spans="2:23" x14ac:dyDescent="0.2">
      <c r="D7" s="6" t="s">
        <v>195</v>
      </c>
    </row>
    <row r="8" spans="2:23" x14ac:dyDescent="0.2">
      <c r="D8" s="6" t="s">
        <v>196</v>
      </c>
      <c r="E8" s="1" t="s">
        <v>197</v>
      </c>
    </row>
    <row r="9" spans="2:23" x14ac:dyDescent="0.2">
      <c r="D9" s="6"/>
      <c r="E9" s="1" t="s">
        <v>199</v>
      </c>
    </row>
    <row r="10" spans="2:23" x14ac:dyDescent="0.2">
      <c r="D10" s="6"/>
      <c r="E10" s="1" t="s">
        <v>208</v>
      </c>
    </row>
    <row r="13" spans="2:23" x14ac:dyDescent="0.2">
      <c r="D13" s="7">
        <v>3253</v>
      </c>
      <c r="E13" s="6" t="s">
        <v>180</v>
      </c>
    </row>
    <row r="14" spans="2:23" x14ac:dyDescent="0.2">
      <c r="D14" s="8"/>
      <c r="E14" s="9" t="s">
        <v>181</v>
      </c>
      <c r="F14" s="9" t="s">
        <v>182</v>
      </c>
      <c r="G14" s="9" t="s">
        <v>183</v>
      </c>
      <c r="H14" s="10" t="s">
        <v>184</v>
      </c>
      <c r="I14" s="11" t="s">
        <v>11</v>
      </c>
      <c r="J14" s="12" t="s">
        <v>185</v>
      </c>
      <c r="K14" s="8" t="s">
        <v>186</v>
      </c>
      <c r="V14" t="s">
        <v>193</v>
      </c>
    </row>
    <row r="15" spans="2:23" x14ac:dyDescent="0.2">
      <c r="B15" s="2" t="s">
        <v>187</v>
      </c>
      <c r="D15" s="8" t="s">
        <v>2</v>
      </c>
      <c r="E15" s="9" t="s">
        <v>188</v>
      </c>
      <c r="F15" s="13" t="s">
        <v>189</v>
      </c>
      <c r="G15" s="9" t="s">
        <v>188</v>
      </c>
      <c r="H15" s="10" t="s">
        <v>188</v>
      </c>
      <c r="I15" s="14" t="s">
        <v>188</v>
      </c>
      <c r="J15" s="12" t="s">
        <v>188</v>
      </c>
      <c r="K15" s="8" t="s">
        <v>188</v>
      </c>
      <c r="V15" s="8" t="s">
        <v>2</v>
      </c>
      <c r="W15" s="3"/>
    </row>
    <row r="16" spans="2:23" x14ac:dyDescent="0.2">
      <c r="B16" s="4">
        <f t="shared" ref="B16:B30" si="0">(H16+I16+K16)</f>
        <v>3</v>
      </c>
      <c r="D16" s="8">
        <v>1</v>
      </c>
      <c r="E16" s="15">
        <v>1.1000000000000001</v>
      </c>
      <c r="F16" s="15">
        <v>8.9</v>
      </c>
      <c r="G16" s="15">
        <v>1.1000000000000001</v>
      </c>
      <c r="H16" s="16">
        <v>0.4</v>
      </c>
      <c r="I16" s="17">
        <v>0.7</v>
      </c>
      <c r="J16" s="18">
        <v>5</v>
      </c>
      <c r="K16" s="19">
        <v>1.9</v>
      </c>
      <c r="V16" s="8">
        <v>1</v>
      </c>
      <c r="W16" s="3"/>
    </row>
    <row r="17" spans="2:23" x14ac:dyDescent="0.2">
      <c r="B17" s="4">
        <f t="shared" si="0"/>
        <v>3.6</v>
      </c>
      <c r="D17" s="8">
        <v>2</v>
      </c>
      <c r="E17" s="20">
        <v>1.3</v>
      </c>
      <c r="F17" s="20">
        <v>17</v>
      </c>
      <c r="G17" s="20">
        <v>1.9</v>
      </c>
      <c r="H17" s="21">
        <v>0.5</v>
      </c>
      <c r="I17" s="22">
        <v>1.3</v>
      </c>
      <c r="J17" s="23">
        <v>5.0999999999999996</v>
      </c>
      <c r="K17" s="24">
        <v>1.8</v>
      </c>
      <c r="V17" s="8">
        <v>2</v>
      </c>
      <c r="W17" s="3">
        <f>I17-I16</f>
        <v>0.60000000000000009</v>
      </c>
    </row>
    <row r="18" spans="2:23" x14ac:dyDescent="0.2">
      <c r="B18" s="4">
        <f t="shared" si="0"/>
        <v>4.4000000000000004</v>
      </c>
      <c r="D18" s="8">
        <v>3</v>
      </c>
      <c r="E18" s="25">
        <v>1.2</v>
      </c>
      <c r="F18" s="25">
        <v>23.5</v>
      </c>
      <c r="G18" s="25">
        <v>2.2999999999999998</v>
      </c>
      <c r="H18" s="26">
        <v>0.5</v>
      </c>
      <c r="I18" s="27">
        <v>1.9</v>
      </c>
      <c r="J18" s="28">
        <v>5.0999999999999996</v>
      </c>
      <c r="K18" s="29">
        <v>2</v>
      </c>
      <c r="V18" s="8">
        <v>3</v>
      </c>
      <c r="W18" s="3">
        <f>I18-I17</f>
        <v>0.59999999999999987</v>
      </c>
    </row>
    <row r="19" spans="2:23" x14ac:dyDescent="0.2">
      <c r="B19" s="4">
        <f t="shared" si="0"/>
        <v>4.9000000000000004</v>
      </c>
      <c r="D19" s="8">
        <v>4</v>
      </c>
      <c r="E19" s="20">
        <v>1.2</v>
      </c>
      <c r="F19" s="20">
        <v>30.6</v>
      </c>
      <c r="G19" s="20">
        <v>2.9</v>
      </c>
      <c r="H19" s="21">
        <v>0.5</v>
      </c>
      <c r="I19" s="22">
        <v>2.4</v>
      </c>
      <c r="J19" s="23">
        <v>5.0999999999999996</v>
      </c>
      <c r="K19" s="24">
        <v>2</v>
      </c>
      <c r="V19" s="8">
        <v>4</v>
      </c>
      <c r="W19" s="3">
        <f>I19-I18</f>
        <v>0.5</v>
      </c>
    </row>
    <row r="20" spans="2:23" x14ac:dyDescent="0.2">
      <c r="B20" s="4">
        <f t="shared" si="0"/>
        <v>5.3999999999999995</v>
      </c>
      <c r="D20" s="8">
        <v>5</v>
      </c>
      <c r="E20" s="20">
        <v>1.6</v>
      </c>
      <c r="F20" s="20">
        <v>37.5</v>
      </c>
      <c r="G20" s="20">
        <v>3.6</v>
      </c>
      <c r="H20" s="21">
        <v>0.7</v>
      </c>
      <c r="I20" s="22">
        <v>2.9</v>
      </c>
      <c r="J20" s="23">
        <v>5.0999999999999996</v>
      </c>
      <c r="K20" s="24">
        <v>1.8</v>
      </c>
      <c r="V20" s="8">
        <v>5</v>
      </c>
      <c r="W20" s="3">
        <f>I20-I19</f>
        <v>0.5</v>
      </c>
    </row>
    <row r="21" spans="2:23" x14ac:dyDescent="0.2">
      <c r="B21" s="4">
        <f t="shared" si="0"/>
        <v>7.6</v>
      </c>
      <c r="D21" s="8">
        <v>10</v>
      </c>
      <c r="E21" s="25">
        <v>2</v>
      </c>
      <c r="F21" s="25">
        <v>63</v>
      </c>
      <c r="G21" s="25">
        <v>5.7</v>
      </c>
      <c r="H21" s="26">
        <v>0.8</v>
      </c>
      <c r="I21" s="30">
        <v>4.9000000000000004</v>
      </c>
      <c r="J21" s="28">
        <v>5.0999999999999996</v>
      </c>
      <c r="K21" s="29">
        <v>1.9</v>
      </c>
      <c r="V21" s="8">
        <v>10</v>
      </c>
      <c r="W21" s="3">
        <f>I21-I20</f>
        <v>2.0000000000000004</v>
      </c>
    </row>
    <row r="22" spans="2:23" x14ac:dyDescent="0.2">
      <c r="B22" s="4">
        <f t="shared" si="0"/>
        <v>11.200000000000001</v>
      </c>
      <c r="D22" s="8">
        <v>20</v>
      </c>
      <c r="E22" s="20">
        <v>4.8</v>
      </c>
      <c r="F22" s="20">
        <v>94.6</v>
      </c>
      <c r="G22" s="20">
        <v>9.3000000000000007</v>
      </c>
      <c r="H22" s="21">
        <v>2</v>
      </c>
      <c r="I22" s="22">
        <v>7.4</v>
      </c>
      <c r="J22" s="23">
        <v>5.0999999999999996</v>
      </c>
      <c r="K22" s="24">
        <v>1.8</v>
      </c>
      <c r="V22" s="3"/>
      <c r="W22" s="3"/>
    </row>
    <row r="23" spans="2:23" x14ac:dyDescent="0.2">
      <c r="B23" s="4">
        <f t="shared" si="0"/>
        <v>14.799999999999999</v>
      </c>
      <c r="D23" s="8">
        <v>30</v>
      </c>
      <c r="E23" s="20">
        <v>9.8000000000000007</v>
      </c>
      <c r="F23" s="20">
        <v>117.4</v>
      </c>
      <c r="G23" s="20">
        <v>13.2</v>
      </c>
      <c r="H23" s="21">
        <v>4</v>
      </c>
      <c r="I23" s="22">
        <v>9.1</v>
      </c>
      <c r="J23" s="23">
        <v>5.0999999999999996</v>
      </c>
      <c r="K23" s="24">
        <v>1.7</v>
      </c>
      <c r="V23" s="3"/>
      <c r="W23" s="3"/>
    </row>
    <row r="24" spans="2:23" x14ac:dyDescent="0.2">
      <c r="B24" s="4">
        <f t="shared" si="0"/>
        <v>19.100000000000001</v>
      </c>
      <c r="D24" s="8">
        <v>40</v>
      </c>
      <c r="E24" s="20">
        <v>16</v>
      </c>
      <c r="F24" s="20">
        <v>136.4</v>
      </c>
      <c r="G24" s="20">
        <v>17.2</v>
      </c>
      <c r="H24" s="21">
        <v>6.5</v>
      </c>
      <c r="I24" s="22">
        <v>10.6</v>
      </c>
      <c r="J24" s="23">
        <v>5</v>
      </c>
      <c r="K24" s="24">
        <v>2</v>
      </c>
      <c r="V24" s="3"/>
      <c r="W24" s="3"/>
    </row>
    <row r="25" spans="2:23" x14ac:dyDescent="0.2">
      <c r="B25" s="4">
        <f t="shared" si="0"/>
        <v>23.7</v>
      </c>
      <c r="D25" s="8">
        <v>50</v>
      </c>
      <c r="E25" s="20">
        <v>23</v>
      </c>
      <c r="F25" s="20">
        <v>154.30000000000001</v>
      </c>
      <c r="G25" s="20">
        <v>21.4</v>
      </c>
      <c r="H25" s="21">
        <v>9.4</v>
      </c>
      <c r="I25" s="22">
        <v>12</v>
      </c>
      <c r="J25" s="23">
        <v>5.0999999999999996</v>
      </c>
      <c r="K25" s="24">
        <v>2.2999999999999998</v>
      </c>
      <c r="V25" s="3"/>
      <c r="W25" s="3"/>
    </row>
    <row r="26" spans="2:23" x14ac:dyDescent="0.2">
      <c r="B26" s="4">
        <f t="shared" si="0"/>
        <v>29.099999999999998</v>
      </c>
      <c r="D26" s="8">
        <v>60</v>
      </c>
      <c r="E26" s="20">
        <v>32.299999999999997</v>
      </c>
      <c r="F26" s="20">
        <v>173</v>
      </c>
      <c r="G26" s="20">
        <v>26.7</v>
      </c>
      <c r="H26" s="21">
        <v>13.2</v>
      </c>
      <c r="I26" s="22">
        <v>13.5</v>
      </c>
      <c r="J26" s="23">
        <v>5.0999999999999996</v>
      </c>
      <c r="K26" s="24">
        <v>2.4</v>
      </c>
      <c r="V26" s="3"/>
      <c r="W26" s="3"/>
    </row>
    <row r="27" spans="2:23" x14ac:dyDescent="0.2">
      <c r="B27" s="4">
        <f t="shared" si="0"/>
        <v>34.299999999999997</v>
      </c>
      <c r="D27" s="8">
        <v>70</v>
      </c>
      <c r="E27" s="25">
        <v>41.7</v>
      </c>
      <c r="F27" s="25">
        <v>188.5</v>
      </c>
      <c r="G27" s="25">
        <v>31.7</v>
      </c>
      <c r="H27" s="26">
        <v>17.100000000000001</v>
      </c>
      <c r="I27" s="30">
        <v>14.7</v>
      </c>
      <c r="J27" s="28">
        <v>5.2</v>
      </c>
      <c r="K27" s="29">
        <v>2.5</v>
      </c>
      <c r="V27" s="3"/>
      <c r="W27" s="3"/>
    </row>
    <row r="28" spans="2:23" x14ac:dyDescent="0.2">
      <c r="B28" s="4">
        <f t="shared" si="0"/>
        <v>40</v>
      </c>
      <c r="D28" s="8">
        <v>80</v>
      </c>
      <c r="E28" s="20">
        <v>52.6</v>
      </c>
      <c r="F28" s="20">
        <v>202.3</v>
      </c>
      <c r="G28" s="20">
        <v>37.299999999999997</v>
      </c>
      <c r="H28" s="21">
        <v>21.5</v>
      </c>
      <c r="I28" s="22">
        <v>15.8</v>
      </c>
      <c r="J28" s="23">
        <v>5.3</v>
      </c>
      <c r="K28" s="24">
        <v>2.7</v>
      </c>
      <c r="V28" s="3"/>
      <c r="W28" s="3"/>
    </row>
    <row r="29" spans="2:23" x14ac:dyDescent="0.2">
      <c r="B29" s="4">
        <f t="shared" si="0"/>
        <v>46.400000000000006</v>
      </c>
      <c r="D29" s="8">
        <v>90</v>
      </c>
      <c r="E29" s="20">
        <v>63.9</v>
      </c>
      <c r="F29" s="20">
        <v>219.6</v>
      </c>
      <c r="G29" s="20">
        <v>43.2</v>
      </c>
      <c r="H29" s="21">
        <v>26.1</v>
      </c>
      <c r="I29" s="22">
        <v>17.100000000000001</v>
      </c>
      <c r="J29" s="23">
        <v>5.5</v>
      </c>
      <c r="K29" s="24">
        <v>3.2</v>
      </c>
      <c r="V29" s="3"/>
      <c r="W29" s="3"/>
    </row>
    <row r="30" spans="2:23" x14ac:dyDescent="0.2">
      <c r="B30" s="4">
        <f t="shared" si="0"/>
        <v>52.599999999999994</v>
      </c>
      <c r="D30" s="8">
        <v>100</v>
      </c>
      <c r="E30" s="25">
        <v>75.599999999999994</v>
      </c>
      <c r="F30" s="25">
        <v>236.2</v>
      </c>
      <c r="G30" s="25">
        <v>49.3</v>
      </c>
      <c r="H30" s="26">
        <v>30.9</v>
      </c>
      <c r="I30" s="31">
        <v>18.399999999999999</v>
      </c>
      <c r="J30" s="28">
        <v>5.7</v>
      </c>
      <c r="K30" s="29">
        <v>3.3</v>
      </c>
      <c r="V30" s="3"/>
      <c r="W30" s="3"/>
    </row>
    <row r="31" spans="2:23" x14ac:dyDescent="0.2">
      <c r="B31" s="4"/>
      <c r="V31" s="3"/>
      <c r="W31" s="3"/>
    </row>
    <row r="32" spans="2:23" x14ac:dyDescent="0.2">
      <c r="B32" s="4"/>
      <c r="V32" s="3"/>
      <c r="W32" s="3"/>
    </row>
    <row r="33" spans="2:23" x14ac:dyDescent="0.2">
      <c r="V33" s="3"/>
      <c r="W33" s="3"/>
    </row>
    <row r="34" spans="2:23" x14ac:dyDescent="0.2">
      <c r="D34" s="7">
        <v>2151</v>
      </c>
      <c r="E34" s="6" t="s">
        <v>190</v>
      </c>
      <c r="V34" s="3"/>
      <c r="W34" s="3"/>
    </row>
    <row r="35" spans="2:23" x14ac:dyDescent="0.2">
      <c r="D35" s="8"/>
      <c r="E35" s="9" t="s">
        <v>181</v>
      </c>
      <c r="F35" s="9" t="s">
        <v>182</v>
      </c>
      <c r="G35" s="9" t="s">
        <v>183</v>
      </c>
      <c r="H35" s="10" t="s">
        <v>184</v>
      </c>
      <c r="I35" s="32" t="s">
        <v>11</v>
      </c>
      <c r="J35" s="12" t="s">
        <v>185</v>
      </c>
      <c r="K35" s="8" t="s">
        <v>186</v>
      </c>
      <c r="M35" s="32" t="s">
        <v>11</v>
      </c>
      <c r="V35" t="s">
        <v>193</v>
      </c>
      <c r="W35" s="3"/>
    </row>
    <row r="36" spans="2:23" x14ac:dyDescent="0.2">
      <c r="B36" s="2" t="s">
        <v>187</v>
      </c>
      <c r="D36" s="8" t="s">
        <v>2</v>
      </c>
      <c r="E36" s="9" t="s">
        <v>189</v>
      </c>
      <c r="F36" s="9" t="s">
        <v>189</v>
      </c>
      <c r="G36" s="9" t="s">
        <v>188</v>
      </c>
      <c r="H36" s="10" t="s">
        <v>188</v>
      </c>
      <c r="I36" s="33" t="s">
        <v>188</v>
      </c>
      <c r="J36" s="12" t="s">
        <v>188</v>
      </c>
      <c r="K36" s="8" t="s">
        <v>188</v>
      </c>
      <c r="M36" s="34" t="s">
        <v>191</v>
      </c>
      <c r="V36" s="8" t="s">
        <v>2</v>
      </c>
      <c r="W36" s="3"/>
    </row>
    <row r="37" spans="2:23" x14ac:dyDescent="0.2">
      <c r="B37" s="4">
        <f t="shared" ref="B37:B51" si="1">(H37+I37+K37)</f>
        <v>2.0999999999999996</v>
      </c>
      <c r="D37" s="8">
        <v>1</v>
      </c>
      <c r="E37" s="15">
        <v>-0.1</v>
      </c>
      <c r="F37" s="15">
        <v>3.7</v>
      </c>
      <c r="G37" s="15">
        <v>0.7</v>
      </c>
      <c r="H37" s="16">
        <v>0</v>
      </c>
      <c r="I37" s="35">
        <v>0.7</v>
      </c>
      <c r="J37" s="18">
        <v>12.2</v>
      </c>
      <c r="K37" s="19">
        <v>1.4</v>
      </c>
      <c r="M37" s="35">
        <v>0.7</v>
      </c>
      <c r="V37" s="8">
        <v>1</v>
      </c>
      <c r="W37" s="3"/>
    </row>
    <row r="38" spans="2:23" x14ac:dyDescent="0.2">
      <c r="B38" s="4">
        <f t="shared" si="1"/>
        <v>3.7</v>
      </c>
      <c r="D38" s="8">
        <v>2</v>
      </c>
      <c r="E38" s="20">
        <v>-0.1</v>
      </c>
      <c r="F38" s="20">
        <v>8.6999999999999993</v>
      </c>
      <c r="G38" s="20">
        <v>1.6</v>
      </c>
      <c r="H38" s="21">
        <v>0</v>
      </c>
      <c r="I38" s="36">
        <v>1.9</v>
      </c>
      <c r="J38" s="23">
        <v>12.1</v>
      </c>
      <c r="K38" s="24">
        <v>1.8</v>
      </c>
      <c r="M38" s="37">
        <v>1.7</v>
      </c>
      <c r="V38" s="8">
        <v>2</v>
      </c>
      <c r="W38" s="3">
        <f>I38-I37</f>
        <v>1.2</v>
      </c>
    </row>
    <row r="39" spans="2:23" x14ac:dyDescent="0.2">
      <c r="B39" s="4">
        <f t="shared" si="1"/>
        <v>4.8</v>
      </c>
      <c r="D39" s="8">
        <v>3</v>
      </c>
      <c r="E39" s="25">
        <v>-0.1</v>
      </c>
      <c r="F39" s="25">
        <v>15.1</v>
      </c>
      <c r="G39" s="25">
        <v>2.8</v>
      </c>
      <c r="H39" s="26">
        <v>0</v>
      </c>
      <c r="I39" s="38">
        <v>2.9</v>
      </c>
      <c r="J39" s="28">
        <v>12.2</v>
      </c>
      <c r="K39" s="29">
        <v>1.9</v>
      </c>
      <c r="M39" s="38">
        <v>2.9</v>
      </c>
      <c r="V39" s="8">
        <v>3</v>
      </c>
      <c r="W39" s="3">
        <f>I39-I38</f>
        <v>1</v>
      </c>
    </row>
    <row r="40" spans="2:23" x14ac:dyDescent="0.2">
      <c r="B40" s="4">
        <f t="shared" si="1"/>
        <v>6</v>
      </c>
      <c r="D40" s="8">
        <v>4</v>
      </c>
      <c r="E40" s="20">
        <v>0.1</v>
      </c>
      <c r="F40" s="20">
        <v>21.9</v>
      </c>
      <c r="G40" s="20">
        <v>4.2</v>
      </c>
      <c r="H40" s="21">
        <v>0.1</v>
      </c>
      <c r="I40" s="36">
        <v>3.7</v>
      </c>
      <c r="J40" s="23">
        <v>12.1</v>
      </c>
      <c r="K40" s="24">
        <v>2.2000000000000002</v>
      </c>
      <c r="M40" s="37">
        <v>4.2</v>
      </c>
      <c r="V40" s="8">
        <v>4</v>
      </c>
      <c r="W40" s="3">
        <f>I40-I39</f>
        <v>0.80000000000000027</v>
      </c>
    </row>
    <row r="41" spans="2:23" x14ac:dyDescent="0.2">
      <c r="B41" s="4">
        <f t="shared" si="1"/>
        <v>6.6</v>
      </c>
      <c r="D41" s="8">
        <v>5</v>
      </c>
      <c r="E41" s="20">
        <v>0.2</v>
      </c>
      <c r="F41" s="20">
        <v>27.4</v>
      </c>
      <c r="G41" s="20">
        <v>5.3</v>
      </c>
      <c r="H41" s="21">
        <v>0.1</v>
      </c>
      <c r="I41" s="36">
        <v>4.3</v>
      </c>
      <c r="J41" s="23">
        <v>12.1</v>
      </c>
      <c r="K41" s="24">
        <v>2.2000000000000002</v>
      </c>
      <c r="M41" s="37">
        <v>5.2</v>
      </c>
      <c r="V41" s="8">
        <v>5</v>
      </c>
      <c r="W41" s="3">
        <f>I41-I40</f>
        <v>0.59999999999999964</v>
      </c>
    </row>
    <row r="42" spans="2:23" x14ac:dyDescent="0.2">
      <c r="B42" s="4">
        <f t="shared" si="1"/>
        <v>9.9</v>
      </c>
      <c r="D42" s="8">
        <v>10</v>
      </c>
      <c r="E42" s="25">
        <v>1.7</v>
      </c>
      <c r="F42" s="25">
        <v>37.5</v>
      </c>
      <c r="G42" s="25">
        <v>8</v>
      </c>
      <c r="H42" s="26">
        <v>0.9</v>
      </c>
      <c r="I42" s="27">
        <v>6.6</v>
      </c>
      <c r="J42" s="28">
        <v>12.1</v>
      </c>
      <c r="K42" s="29">
        <v>2.4</v>
      </c>
      <c r="M42" s="38">
        <v>7.1</v>
      </c>
      <c r="V42" s="8">
        <v>10</v>
      </c>
      <c r="W42" s="3">
        <f>I42-I41</f>
        <v>2.2999999999999998</v>
      </c>
    </row>
    <row r="43" spans="2:23" x14ac:dyDescent="0.2">
      <c r="B43" s="4">
        <f t="shared" si="1"/>
        <v>15</v>
      </c>
      <c r="D43" s="8">
        <v>20</v>
      </c>
      <c r="E43" s="20">
        <v>6</v>
      </c>
      <c r="F43" s="20">
        <v>49.8</v>
      </c>
      <c r="G43" s="20">
        <v>12.5</v>
      </c>
      <c r="H43" s="21">
        <v>3.1</v>
      </c>
      <c r="I43" s="36">
        <v>9.4</v>
      </c>
      <c r="J43" s="23">
        <v>11.9</v>
      </c>
      <c r="K43" s="24">
        <v>2.5</v>
      </c>
      <c r="M43" s="37">
        <v>9.5</v>
      </c>
    </row>
    <row r="44" spans="2:23" x14ac:dyDescent="0.2">
      <c r="B44" s="4">
        <f t="shared" si="1"/>
        <v>19.2</v>
      </c>
      <c r="D44" s="8">
        <v>30</v>
      </c>
      <c r="E44" s="20">
        <v>11</v>
      </c>
      <c r="F44" s="20">
        <v>58.6</v>
      </c>
      <c r="G44" s="20">
        <v>16.8</v>
      </c>
      <c r="H44" s="21">
        <v>5.6</v>
      </c>
      <c r="I44" s="37">
        <v>11.1</v>
      </c>
      <c r="J44" s="23">
        <v>11.9</v>
      </c>
      <c r="K44" s="24">
        <v>2.5</v>
      </c>
      <c r="M44" s="37">
        <v>11.1</v>
      </c>
    </row>
    <row r="45" spans="2:23" x14ac:dyDescent="0.2">
      <c r="B45" s="4">
        <f t="shared" si="1"/>
        <v>23.8</v>
      </c>
      <c r="D45" s="8">
        <v>40</v>
      </c>
      <c r="E45" s="20">
        <v>16.399999999999999</v>
      </c>
      <c r="F45" s="20">
        <v>66.8</v>
      </c>
      <c r="G45" s="20">
        <v>21.1</v>
      </c>
      <c r="H45" s="21">
        <v>8.4</v>
      </c>
      <c r="I45" s="37">
        <v>12.7</v>
      </c>
      <c r="J45" s="23">
        <v>11.9</v>
      </c>
      <c r="K45" s="24">
        <v>2.7</v>
      </c>
      <c r="M45" s="37">
        <v>12.7</v>
      </c>
    </row>
    <row r="46" spans="2:23" x14ac:dyDescent="0.2">
      <c r="B46" s="4">
        <f t="shared" si="1"/>
        <v>29</v>
      </c>
      <c r="D46" s="8">
        <v>50</v>
      </c>
      <c r="E46" s="20">
        <v>23.2</v>
      </c>
      <c r="F46" s="20">
        <v>74.7</v>
      </c>
      <c r="G46" s="20">
        <v>26.1</v>
      </c>
      <c r="H46" s="21">
        <v>11.9</v>
      </c>
      <c r="I46" s="37">
        <v>14.2</v>
      </c>
      <c r="J46" s="23">
        <v>11.9</v>
      </c>
      <c r="K46" s="24">
        <v>2.9</v>
      </c>
      <c r="M46" s="37">
        <v>14.2</v>
      </c>
    </row>
    <row r="47" spans="2:23" x14ac:dyDescent="0.2">
      <c r="B47" s="4">
        <f t="shared" si="1"/>
        <v>34.1</v>
      </c>
      <c r="D47" s="8">
        <v>60</v>
      </c>
      <c r="E47" s="20">
        <v>30.9</v>
      </c>
      <c r="F47" s="20">
        <v>81.8</v>
      </c>
      <c r="G47" s="20">
        <v>31.3</v>
      </c>
      <c r="H47" s="21">
        <v>15.8</v>
      </c>
      <c r="I47" s="37">
        <v>15.5</v>
      </c>
      <c r="J47" s="23">
        <v>12.1</v>
      </c>
      <c r="K47" s="24">
        <v>2.8</v>
      </c>
      <c r="M47" s="37">
        <v>15.5</v>
      </c>
    </row>
    <row r="48" spans="2:23" x14ac:dyDescent="0.2">
      <c r="B48" s="4">
        <f t="shared" si="1"/>
        <v>39.299999999999997</v>
      </c>
      <c r="D48" s="8">
        <v>70</v>
      </c>
      <c r="E48" s="25">
        <v>38.5</v>
      </c>
      <c r="F48" s="25">
        <v>88.2</v>
      </c>
      <c r="G48" s="25">
        <v>36.5</v>
      </c>
      <c r="H48" s="26">
        <v>19.7</v>
      </c>
      <c r="I48" s="38">
        <v>16.8</v>
      </c>
      <c r="J48" s="28">
        <v>12.2</v>
      </c>
      <c r="K48" s="29">
        <v>2.8</v>
      </c>
      <c r="M48" s="38">
        <v>16.8</v>
      </c>
    </row>
    <row r="49" spans="2:13" x14ac:dyDescent="0.2">
      <c r="B49" s="4">
        <f t="shared" si="1"/>
        <v>45</v>
      </c>
      <c r="D49" s="8">
        <v>80</v>
      </c>
      <c r="E49" s="20">
        <v>47.2</v>
      </c>
      <c r="F49" s="20">
        <v>94.5</v>
      </c>
      <c r="G49" s="20">
        <v>42.1</v>
      </c>
      <c r="H49" s="21">
        <v>24.1</v>
      </c>
      <c r="I49" s="37">
        <v>18.100000000000001</v>
      </c>
      <c r="J49" s="23">
        <v>12.4</v>
      </c>
      <c r="K49" s="24">
        <v>2.8</v>
      </c>
      <c r="M49" s="37">
        <v>18.100000000000001</v>
      </c>
    </row>
    <row r="50" spans="2:13" x14ac:dyDescent="0.2">
      <c r="B50" s="4">
        <f t="shared" si="1"/>
        <v>50.800000000000004</v>
      </c>
      <c r="D50" s="8">
        <v>90</v>
      </c>
      <c r="E50" s="20">
        <v>55.9</v>
      </c>
      <c r="F50" s="20">
        <v>101.7</v>
      </c>
      <c r="G50" s="20">
        <v>47.9</v>
      </c>
      <c r="H50" s="21">
        <v>28.6</v>
      </c>
      <c r="I50" s="37">
        <v>19.3</v>
      </c>
      <c r="J50" s="23">
        <v>12.6</v>
      </c>
      <c r="K50" s="24">
        <v>2.9</v>
      </c>
      <c r="M50" s="37">
        <v>19.3</v>
      </c>
    </row>
    <row r="51" spans="2:13" x14ac:dyDescent="0.2">
      <c r="B51" s="4">
        <f t="shared" si="1"/>
        <v>56</v>
      </c>
      <c r="D51" s="8">
        <v>100</v>
      </c>
      <c r="E51" s="25">
        <v>63.7</v>
      </c>
      <c r="F51" s="25">
        <v>107.3</v>
      </c>
      <c r="G51" s="25">
        <v>53</v>
      </c>
      <c r="H51" s="26">
        <v>32.6</v>
      </c>
      <c r="I51" s="39">
        <v>20.399999999999999</v>
      </c>
      <c r="J51" s="28">
        <v>13</v>
      </c>
      <c r="K51" s="29">
        <v>3</v>
      </c>
      <c r="M51" s="39">
        <v>20.399999999999999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2:DG458"/>
  <sheetViews>
    <sheetView showGridLines="0" topLeftCell="A19" zoomScale="80" zoomScaleNormal="80" workbookViewId="0">
      <selection activeCell="E40" sqref="E40"/>
    </sheetView>
  </sheetViews>
  <sheetFormatPr defaultRowHeight="15" x14ac:dyDescent="0.25"/>
  <cols>
    <col min="1" max="1" width="12" style="42" customWidth="1"/>
    <col min="2" max="2" width="10.85546875" style="42" customWidth="1"/>
    <col min="3" max="3" width="11.7109375" style="42" customWidth="1"/>
    <col min="4" max="22" width="9.7109375" style="42" customWidth="1"/>
    <col min="23" max="29" width="11.7109375" style="42" customWidth="1"/>
    <col min="30" max="30" width="10.7109375" style="42" customWidth="1"/>
    <col min="31" max="31" width="11.5703125" style="42" customWidth="1"/>
    <col min="32" max="32" width="11.28515625" style="42" customWidth="1"/>
    <col min="33" max="33" width="12" style="42" customWidth="1"/>
    <col min="34" max="47" width="10.7109375" style="42" customWidth="1"/>
    <col min="48" max="16384" width="9.140625" style="42"/>
  </cols>
  <sheetData>
    <row r="2" spans="1:111" s="417" customFormat="1" x14ac:dyDescent="0.25">
      <c r="B2" s="418" t="s">
        <v>235</v>
      </c>
    </row>
    <row r="3" spans="1:111" x14ac:dyDescent="0.25">
      <c r="B3" s="41" t="s">
        <v>236</v>
      </c>
    </row>
    <row r="4" spans="1:111" x14ac:dyDescent="0.25">
      <c r="B4" s="43" t="s">
        <v>237</v>
      </c>
    </row>
    <row r="5" spans="1:111" x14ac:dyDescent="0.25">
      <c r="B5" s="41"/>
      <c r="C5" s="416" t="s">
        <v>230</v>
      </c>
    </row>
    <row r="6" spans="1:111" x14ac:dyDescent="0.25">
      <c r="B6" s="41"/>
      <c r="C6" s="416" t="s">
        <v>231</v>
      </c>
    </row>
    <row r="7" spans="1:111" x14ac:dyDescent="0.25">
      <c r="B7" s="41"/>
      <c r="C7" s="43" t="s">
        <v>232</v>
      </c>
    </row>
    <row r="8" spans="1:111" s="417" customFormat="1" x14ac:dyDescent="0.25">
      <c r="B8" s="41"/>
      <c r="C8" s="42" t="s">
        <v>233</v>
      </c>
      <c r="G8" s="1"/>
    </row>
    <row r="9" spans="1:111" s="417" customFormat="1" x14ac:dyDescent="0.25">
      <c r="B9" s="41"/>
      <c r="C9" s="417" t="s">
        <v>234</v>
      </c>
      <c r="G9" s="1"/>
    </row>
    <row r="10" spans="1:111" s="417" customFormat="1" x14ac:dyDescent="0.25">
      <c r="B10" s="41"/>
      <c r="G10" s="1"/>
      <c r="Q10" s="419"/>
    </row>
    <row r="11" spans="1:111" x14ac:dyDescent="0.25">
      <c r="A11" s="41" t="s">
        <v>194</v>
      </c>
    </row>
    <row r="12" spans="1:111" x14ac:dyDescent="0.25">
      <c r="A12" s="41" t="s">
        <v>227</v>
      </c>
      <c r="P12" s="44">
        <v>1.4</v>
      </c>
    </row>
    <row r="13" spans="1:111" x14ac:dyDescent="0.25">
      <c r="A13" s="421" t="s">
        <v>239</v>
      </c>
      <c r="O13" s="42">
        <v>1</v>
      </c>
      <c r="P13" s="45">
        <f t="shared" ref="P13:P24" si="0">G35*P$12</f>
        <v>0.97999999999999987</v>
      </c>
      <c r="S13" s="362" t="s">
        <v>132</v>
      </c>
    </row>
    <row r="14" spans="1:111" x14ac:dyDescent="0.25">
      <c r="A14" s="41" t="s">
        <v>202</v>
      </c>
      <c r="O14" s="47">
        <v>2</v>
      </c>
      <c r="P14" s="45">
        <f t="shared" si="0"/>
        <v>1.8199999999999998</v>
      </c>
    </row>
    <row r="15" spans="1:111" x14ac:dyDescent="0.25">
      <c r="A15" s="363" t="s">
        <v>203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>
        <v>3</v>
      </c>
      <c r="P15" s="45">
        <f t="shared" si="0"/>
        <v>2.52</v>
      </c>
      <c r="Q15" s="47"/>
      <c r="R15" s="47"/>
      <c r="S15" s="47"/>
      <c r="T15" s="47"/>
      <c r="BO15" s="42" t="s">
        <v>135</v>
      </c>
      <c r="CE15" s="43" t="s">
        <v>81</v>
      </c>
      <c r="DG15" s="42" t="s">
        <v>12</v>
      </c>
    </row>
    <row r="16" spans="1:111" x14ac:dyDescent="0.25">
      <c r="A16" s="363" t="s">
        <v>228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9">
        <v>4</v>
      </c>
      <c r="P16" s="45">
        <f t="shared" si="0"/>
        <v>3.36</v>
      </c>
      <c r="Q16" s="47"/>
      <c r="R16" s="47"/>
      <c r="S16" s="47"/>
      <c r="T16" s="47"/>
      <c r="AB16" s="362"/>
      <c r="BO16" s="42" t="s">
        <v>118</v>
      </c>
    </row>
    <row r="17" spans="1:77" x14ac:dyDescent="0.25">
      <c r="A17" s="41" t="s">
        <v>202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9">
        <v>5</v>
      </c>
      <c r="P17" s="45">
        <f t="shared" si="0"/>
        <v>4.0599999999999996</v>
      </c>
      <c r="Q17" s="47"/>
      <c r="R17" s="47"/>
      <c r="S17" s="41" t="s">
        <v>192</v>
      </c>
      <c r="T17" s="47"/>
      <c r="AB17" s="364"/>
      <c r="BP17" s="74" t="s">
        <v>111</v>
      </c>
      <c r="BQ17" s="74" t="s">
        <v>134</v>
      </c>
      <c r="BV17" s="98">
        <v>1.1499999999999999</v>
      </c>
    </row>
    <row r="18" spans="1:77" x14ac:dyDescent="0.25">
      <c r="A18" s="46" t="s">
        <v>200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9">
        <v>10</v>
      </c>
      <c r="P18" s="45">
        <f t="shared" si="0"/>
        <v>6.86</v>
      </c>
      <c r="Q18" s="47"/>
      <c r="R18" s="47"/>
      <c r="S18" s="47"/>
      <c r="T18" s="47"/>
      <c r="BO18" s="76" t="s">
        <v>2</v>
      </c>
      <c r="BP18" s="81" t="s">
        <v>133</v>
      </c>
      <c r="BQ18" s="81" t="s">
        <v>133</v>
      </c>
      <c r="BR18" s="81" t="s">
        <v>91</v>
      </c>
      <c r="BS18" s="76" t="s">
        <v>48</v>
      </c>
      <c r="BU18" s="76" t="s">
        <v>2</v>
      </c>
      <c r="BV18" s="81" t="s">
        <v>133</v>
      </c>
      <c r="BW18" s="81" t="s">
        <v>133</v>
      </c>
      <c r="BX18" s="81" t="s">
        <v>91</v>
      </c>
      <c r="BY18" s="76" t="s">
        <v>48</v>
      </c>
    </row>
    <row r="19" spans="1:77" x14ac:dyDescent="0.25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9">
        <v>20</v>
      </c>
      <c r="P19" s="45">
        <f t="shared" si="0"/>
        <v>10.36</v>
      </c>
      <c r="Q19" s="47"/>
      <c r="R19" s="47"/>
      <c r="S19" s="47"/>
      <c r="T19" s="47"/>
      <c r="BO19" s="76">
        <v>1</v>
      </c>
      <c r="BP19" s="84">
        <v>1.4575824471042415E-2</v>
      </c>
      <c r="BQ19" s="84">
        <v>0.37729228332565301</v>
      </c>
      <c r="BR19" s="84">
        <v>2</v>
      </c>
      <c r="BS19" s="84">
        <f>SUM(BP19:BR19)</f>
        <v>2.3918681077966957</v>
      </c>
      <c r="BU19" s="76">
        <v>1</v>
      </c>
      <c r="BV19" s="84">
        <f>BP19*$BV$17</f>
        <v>1.6762198141698777E-2</v>
      </c>
      <c r="BW19" s="84">
        <f>BQ19*$BV$17</f>
        <v>0.43388612582450092</v>
      </c>
      <c r="BX19" s="84">
        <v>2</v>
      </c>
      <c r="BY19" s="84">
        <f>SUM(BV19:BX19)</f>
        <v>2.4506483239661998</v>
      </c>
    </row>
    <row r="20" spans="1:77" x14ac:dyDescent="0.25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9">
        <v>30</v>
      </c>
      <c r="P20" s="45">
        <f t="shared" si="0"/>
        <v>12.739999999999998</v>
      </c>
      <c r="Q20" s="47"/>
      <c r="R20" s="47"/>
      <c r="S20" s="47"/>
      <c r="T20" s="47"/>
      <c r="BO20" s="76">
        <v>2</v>
      </c>
      <c r="BP20" s="98">
        <v>0.10428251945304909</v>
      </c>
      <c r="BQ20" s="98">
        <v>1.1663154727804708</v>
      </c>
      <c r="BR20" s="98">
        <v>2</v>
      </c>
      <c r="BS20" s="98">
        <f t="shared" ref="BS20:BS33" si="1">SUM(BP20:BR20)</f>
        <v>3.2705979922335198</v>
      </c>
      <c r="BU20" s="76">
        <v>2</v>
      </c>
      <c r="BV20" s="98">
        <f t="shared" ref="BV20:BW33" si="2">BP20*$BV$17</f>
        <v>0.11992489737100644</v>
      </c>
      <c r="BW20" s="98">
        <f t="shared" si="2"/>
        <v>1.3412627936975412</v>
      </c>
      <c r="BX20" s="98">
        <v>2</v>
      </c>
      <c r="BY20" s="98">
        <f t="shared" ref="BY20:BY33" si="3">SUM(BV20:BX20)</f>
        <v>3.461187691068548</v>
      </c>
    </row>
    <row r="21" spans="1:77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9">
        <v>40</v>
      </c>
      <c r="P21" s="45">
        <f t="shared" si="0"/>
        <v>14.839999999999998</v>
      </c>
      <c r="Q21" s="47"/>
      <c r="R21" s="47"/>
      <c r="S21" s="47"/>
      <c r="T21" s="47"/>
      <c r="BO21" s="76">
        <v>3</v>
      </c>
      <c r="BP21" s="105">
        <v>0.20271203935259516</v>
      </c>
      <c r="BQ21" s="105">
        <v>1.8891205727124434</v>
      </c>
      <c r="BR21" s="105">
        <v>2</v>
      </c>
      <c r="BS21" s="105">
        <f t="shared" si="1"/>
        <v>4.0918326120650388</v>
      </c>
      <c r="BU21" s="76">
        <v>3</v>
      </c>
      <c r="BV21" s="105">
        <f t="shared" si="2"/>
        <v>0.2331188452554844</v>
      </c>
      <c r="BW21" s="105">
        <f t="shared" si="2"/>
        <v>2.1724886586193097</v>
      </c>
      <c r="BX21" s="105">
        <v>2</v>
      </c>
      <c r="BY21" s="105">
        <f t="shared" si="3"/>
        <v>4.4056075038747942</v>
      </c>
    </row>
    <row r="22" spans="1:77" x14ac:dyDescent="0.25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9">
        <v>50</v>
      </c>
      <c r="P22" s="45">
        <f t="shared" si="0"/>
        <v>16.799999999999997</v>
      </c>
      <c r="Q22" s="47"/>
      <c r="R22" s="47"/>
      <c r="S22" s="47"/>
      <c r="T22" s="47"/>
      <c r="BO22" s="76">
        <v>4</v>
      </c>
      <c r="BP22" s="98">
        <v>0.30986438416968065</v>
      </c>
      <c r="BQ22" s="98">
        <v>2.5457075831215707</v>
      </c>
      <c r="BR22" s="98">
        <v>2</v>
      </c>
      <c r="BS22" s="98">
        <f t="shared" si="1"/>
        <v>4.855571967291251</v>
      </c>
      <c r="BU22" s="76">
        <v>4</v>
      </c>
      <c r="BV22" s="98">
        <f t="shared" si="2"/>
        <v>0.35634404179513274</v>
      </c>
      <c r="BW22" s="98">
        <f t="shared" si="2"/>
        <v>2.9275637205898062</v>
      </c>
      <c r="BX22" s="98">
        <v>2</v>
      </c>
      <c r="BY22" s="98">
        <f t="shared" si="3"/>
        <v>5.2839077623849384</v>
      </c>
    </row>
    <row r="23" spans="1:77" x14ac:dyDescent="0.25">
      <c r="B23" s="60"/>
      <c r="C23" s="47"/>
      <c r="D23" s="47"/>
      <c r="E23" s="47"/>
      <c r="F23" s="47"/>
      <c r="G23" s="47"/>
      <c r="I23" s="47"/>
      <c r="J23" s="47"/>
      <c r="K23" s="47"/>
      <c r="O23" s="49">
        <v>60</v>
      </c>
      <c r="P23" s="45">
        <f t="shared" si="0"/>
        <v>18.899999999999999</v>
      </c>
      <c r="Q23" s="47"/>
      <c r="R23" s="47"/>
      <c r="S23" s="47"/>
      <c r="T23" s="47"/>
      <c r="BO23" s="76">
        <v>5</v>
      </c>
      <c r="BP23" s="98">
        <v>0.4257395539043054</v>
      </c>
      <c r="BQ23" s="98">
        <v>3.1360765040078533</v>
      </c>
      <c r="BR23" s="98">
        <v>2</v>
      </c>
      <c r="BS23" s="98">
        <f t="shared" si="1"/>
        <v>5.5618160579121589</v>
      </c>
      <c r="BU23" s="76">
        <v>5</v>
      </c>
      <c r="BV23" s="98">
        <f t="shared" si="2"/>
        <v>0.48960048698995118</v>
      </c>
      <c r="BW23" s="98">
        <f t="shared" si="2"/>
        <v>3.6064879796090312</v>
      </c>
      <c r="BX23" s="98">
        <v>2</v>
      </c>
      <c r="BY23" s="98">
        <f t="shared" si="3"/>
        <v>6.0960884665989825</v>
      </c>
    </row>
    <row r="24" spans="1:77" x14ac:dyDescent="0.25">
      <c r="O24" s="49">
        <v>70</v>
      </c>
      <c r="P24" s="45">
        <f t="shared" si="0"/>
        <v>20.58</v>
      </c>
      <c r="BO24" s="76">
        <v>10</v>
      </c>
      <c r="BP24" s="105">
        <v>1.1359577763405206</v>
      </c>
      <c r="BQ24" s="105">
        <v>5.0946497655965919</v>
      </c>
      <c r="BR24" s="105">
        <v>2</v>
      </c>
      <c r="BS24" s="105">
        <f t="shared" si="1"/>
        <v>8.230607541937113</v>
      </c>
      <c r="BU24" s="76">
        <v>10</v>
      </c>
      <c r="BV24" s="105">
        <f t="shared" si="2"/>
        <v>1.3063514427915985</v>
      </c>
      <c r="BW24" s="105">
        <f t="shared" si="2"/>
        <v>5.8588472304360799</v>
      </c>
      <c r="BX24" s="105">
        <v>2</v>
      </c>
      <c r="BY24" s="105">
        <f t="shared" si="3"/>
        <v>9.1651986732276782</v>
      </c>
    </row>
    <row r="25" spans="1:77" x14ac:dyDescent="0.25">
      <c r="L25" s="43" t="s">
        <v>51</v>
      </c>
      <c r="BO25" s="76">
        <v>20</v>
      </c>
      <c r="BP25" s="98">
        <v>2.9322502204555851</v>
      </c>
      <c r="BQ25" s="98">
        <v>7.5804127460698147</v>
      </c>
      <c r="BR25" s="98">
        <v>2</v>
      </c>
      <c r="BS25" s="98">
        <f t="shared" si="1"/>
        <v>12.512662966525401</v>
      </c>
      <c r="BU25" s="76">
        <v>20</v>
      </c>
      <c r="BV25" s="98">
        <f t="shared" si="2"/>
        <v>3.3720877535239229</v>
      </c>
      <c r="BW25" s="98">
        <f t="shared" si="2"/>
        <v>8.7174746579802864</v>
      </c>
      <c r="BX25" s="98">
        <v>2</v>
      </c>
      <c r="BY25" s="98">
        <f t="shared" si="3"/>
        <v>14.089562411504209</v>
      </c>
    </row>
    <row r="26" spans="1:77" x14ac:dyDescent="0.25">
      <c r="B26" s="60"/>
      <c r="BO26" s="76">
        <v>30</v>
      </c>
      <c r="BP26" s="98">
        <v>5.6857585752547646</v>
      </c>
      <c r="BQ26" s="98">
        <v>9.344880333206687</v>
      </c>
      <c r="BR26" s="98">
        <v>2</v>
      </c>
      <c r="BS26" s="98">
        <f t="shared" si="1"/>
        <v>17.030638908461452</v>
      </c>
      <c r="BU26" s="76">
        <v>30</v>
      </c>
      <c r="BV26" s="98">
        <f t="shared" si="2"/>
        <v>6.5386223615429788</v>
      </c>
      <c r="BW26" s="98">
        <f t="shared" si="2"/>
        <v>10.746612383187689</v>
      </c>
      <c r="BX26" s="98">
        <v>2</v>
      </c>
      <c r="BY26" s="98">
        <f t="shared" si="3"/>
        <v>19.285234744730666</v>
      </c>
    </row>
    <row r="27" spans="1:77" x14ac:dyDescent="0.25">
      <c r="B27" s="60"/>
      <c r="D27" s="63" t="s">
        <v>205</v>
      </c>
      <c r="BN27" s="43"/>
      <c r="BO27" s="76">
        <v>40</v>
      </c>
      <c r="BP27" s="98">
        <v>8.5816212030543113</v>
      </c>
      <c r="BQ27" s="98">
        <v>10.977275493234796</v>
      </c>
      <c r="BR27" s="98">
        <v>2</v>
      </c>
      <c r="BS27" s="98">
        <f t="shared" si="1"/>
        <v>21.558896696289107</v>
      </c>
      <c r="BU27" s="76">
        <v>40</v>
      </c>
      <c r="BV27" s="98">
        <f t="shared" si="2"/>
        <v>9.8688643835124576</v>
      </c>
      <c r="BW27" s="98">
        <f t="shared" si="2"/>
        <v>12.623866817220014</v>
      </c>
      <c r="BX27" s="98">
        <v>2</v>
      </c>
      <c r="BY27" s="98">
        <f t="shared" si="3"/>
        <v>24.492731200732472</v>
      </c>
    </row>
    <row r="28" spans="1:77" x14ac:dyDescent="0.25">
      <c r="B28" s="60"/>
      <c r="D28" s="64" t="s">
        <v>206</v>
      </c>
      <c r="O28" s="64"/>
      <c r="BO28" s="76">
        <v>50</v>
      </c>
      <c r="BP28" s="98">
        <v>11.619838103854224</v>
      </c>
      <c r="BQ28" s="98">
        <v>12.477598226154136</v>
      </c>
      <c r="BR28" s="98">
        <v>2</v>
      </c>
      <c r="BS28" s="98">
        <f t="shared" si="1"/>
        <v>26.09743633000836</v>
      </c>
      <c r="BU28" s="76">
        <v>50</v>
      </c>
      <c r="BV28" s="98">
        <f t="shared" si="2"/>
        <v>13.362813819432358</v>
      </c>
      <c r="BW28" s="98">
        <f t="shared" si="2"/>
        <v>14.349237960077255</v>
      </c>
      <c r="BX28" s="98">
        <v>2</v>
      </c>
      <c r="BY28" s="98">
        <f t="shared" si="3"/>
        <v>29.712051779509615</v>
      </c>
    </row>
    <row r="29" spans="1:77" x14ac:dyDescent="0.25">
      <c r="A29" s="62" t="s">
        <v>169</v>
      </c>
      <c r="D29" s="63" t="s">
        <v>207</v>
      </c>
      <c r="BO29" s="76">
        <v>60</v>
      </c>
      <c r="BP29" s="98">
        <v>14.800409277654509</v>
      </c>
      <c r="BQ29" s="98">
        <v>13.845848531964712</v>
      </c>
      <c r="BR29" s="98">
        <v>2</v>
      </c>
      <c r="BS29" s="98">
        <f t="shared" si="1"/>
        <v>30.646257809619222</v>
      </c>
      <c r="BU29" s="76">
        <v>60</v>
      </c>
      <c r="BV29" s="98">
        <f t="shared" si="2"/>
        <v>17.020470669302686</v>
      </c>
      <c r="BW29" s="98">
        <f t="shared" si="2"/>
        <v>15.922725811759419</v>
      </c>
      <c r="BX29" s="98">
        <v>2</v>
      </c>
      <c r="BY29" s="98">
        <f t="shared" si="3"/>
        <v>34.943196481062103</v>
      </c>
    </row>
    <row r="30" spans="1:77" x14ac:dyDescent="0.25">
      <c r="I30" s="65">
        <f>INDEX(LINEST(E$35:E$40,($D$35:$D$40)^{1,2}),1)</f>
        <v>-2.3779637377963715E-2</v>
      </c>
      <c r="J30" s="66">
        <f>INDEX(LINEST(E$41:E$49,($D$41:$D$49)^{1,2}),1)</f>
        <v>2.0530303030303039E-3</v>
      </c>
      <c r="K30" s="67"/>
      <c r="L30" s="65">
        <f>INDEX(LINEST(F$35:F$40,($D$35:$D$40)^{1,2}),1)</f>
        <v>2.2881799163179959E-3</v>
      </c>
      <c r="M30" s="66">
        <f>INDEX(LINEST(F$41:F$49,($D$41:$D$49)^{1,2}),1)</f>
        <v>2.0930735930735924E-3</v>
      </c>
      <c r="N30" s="67"/>
      <c r="O30" s="65">
        <f>INDEX(LINEST(G$35:G$40,($D$35:$D$40)^{1,2}),1)</f>
        <v>-1.6039051603905119E-2</v>
      </c>
      <c r="P30" s="66">
        <f>INDEX(LINEST(G$41:G$49,($D$41:$D$49)^{1,2}),1)</f>
        <v>-3.170995670995669E-4</v>
      </c>
      <c r="Q30" s="67"/>
      <c r="BO30" s="76">
        <v>70</v>
      </c>
      <c r="BP30" s="105">
        <v>18.123334724455159</v>
      </c>
      <c r="BQ30" s="105">
        <v>15.082026410666522</v>
      </c>
      <c r="BR30" s="105">
        <v>2</v>
      </c>
      <c r="BS30" s="105">
        <f t="shared" si="1"/>
        <v>35.205361135121677</v>
      </c>
      <c r="BU30" s="76">
        <v>70</v>
      </c>
      <c r="BV30" s="105">
        <f t="shared" si="2"/>
        <v>20.84183493312343</v>
      </c>
      <c r="BW30" s="105">
        <f t="shared" si="2"/>
        <v>17.344330372266498</v>
      </c>
      <c r="BX30" s="105">
        <v>2</v>
      </c>
      <c r="BY30" s="105">
        <f t="shared" si="3"/>
        <v>40.186165305389927</v>
      </c>
    </row>
    <row r="31" spans="1:77" x14ac:dyDescent="0.25">
      <c r="I31" s="68">
        <f>INDEX(LINEST(E$35:E$40,($D$35:$D$40)^{1,2}),2)</f>
        <v>0.77814504881450464</v>
      </c>
      <c r="J31" s="69">
        <f>INDEX(LINEST(E$41:E$49,($D$41:$D$49)^{1,2}),2)</f>
        <v>0.28080303030303022</v>
      </c>
      <c r="K31" s="70"/>
      <c r="L31" s="68">
        <f>INDEX(LINEST(F$35:F$40,($D$35:$D$40)^{1,2}),2)</f>
        <v>5.1896966527196629E-2</v>
      </c>
      <c r="M31" s="69">
        <f>INDEX(LINEST(F$41:F$49,($D$41:$D$49)^{1,2}),2)</f>
        <v>0.11483116883116888</v>
      </c>
      <c r="N31" s="70"/>
      <c r="O31" s="68">
        <f>INDEX(LINEST(G$35:G$40,($D$35:$D$40)^{1,2}),2)</f>
        <v>0.64437935843793548</v>
      </c>
      <c r="P31" s="69">
        <f>INDEX(LINEST(G$41:G$49,($D$41:$D$49)^{1,2}),2)</f>
        <v>0.17321861471861474</v>
      </c>
      <c r="Q31" s="70"/>
      <c r="BO31" s="76">
        <v>80</v>
      </c>
      <c r="BP31" s="98">
        <v>21.58861444425618</v>
      </c>
      <c r="BQ31" s="98">
        <v>16.186131862259568</v>
      </c>
      <c r="BR31" s="98">
        <v>2</v>
      </c>
      <c r="BS31" s="98">
        <f t="shared" si="1"/>
        <v>39.774746306515752</v>
      </c>
      <c r="BU31" s="76">
        <v>80</v>
      </c>
      <c r="BV31" s="98">
        <f t="shared" si="2"/>
        <v>24.826906610894603</v>
      </c>
      <c r="BW31" s="98">
        <f t="shared" si="2"/>
        <v>18.6140516415985</v>
      </c>
      <c r="BX31" s="98">
        <v>2</v>
      </c>
      <c r="BY31" s="98">
        <f t="shared" si="3"/>
        <v>45.440958252493104</v>
      </c>
    </row>
    <row r="32" spans="1:77" x14ac:dyDescent="0.25">
      <c r="B32" s="73" t="s">
        <v>85</v>
      </c>
      <c r="D32" s="74"/>
      <c r="E32" s="148" t="s">
        <v>26</v>
      </c>
      <c r="F32" s="420" t="s">
        <v>238</v>
      </c>
      <c r="I32" s="68">
        <f>INDEX(LINEST(E$35:E$40,($D$35:$D$40)^{1,2}),3)</f>
        <v>1.5887029288702932</v>
      </c>
      <c r="J32" s="69">
        <f>INDEX(LINEST(E$41:E$49,($D$41:$D$49)^{1,2}),3)</f>
        <v>4.1033333333333371</v>
      </c>
      <c r="K32" s="70"/>
      <c r="L32" s="68">
        <f>INDEX(LINEST(F$35:F$40,($D$35:$D$40)^{1,2}),3)</f>
        <v>5.1317991631799197E-2</v>
      </c>
      <c r="M32" s="69">
        <f>INDEX(LINEST(F$41:F$49,($D$41:$D$49)^{1,2}),3)</f>
        <v>-1.2980952380952395</v>
      </c>
      <c r="N32" s="70"/>
      <c r="O32" s="68">
        <f>INDEX(LINEST(G$35:G$40,($D$35:$D$40)^{1,2}),3)</f>
        <v>6.2761506276151124E-2</v>
      </c>
      <c r="P32" s="69">
        <f>INDEX(LINEST(G$41:G$49,($D$41:$D$49)^{1,2}),3)</f>
        <v>4.1376190476190438</v>
      </c>
      <c r="Q32" s="70"/>
      <c r="R32" s="74" t="s">
        <v>49</v>
      </c>
      <c r="AM32" s="74"/>
      <c r="AN32" s="74" t="s">
        <v>26</v>
      </c>
      <c r="AO32" s="74"/>
      <c r="BO32" s="76">
        <v>90</v>
      </c>
      <c r="BP32" s="98">
        <v>25.196248437057566</v>
      </c>
      <c r="BQ32" s="98">
        <v>17.158164886743847</v>
      </c>
      <c r="BR32" s="98">
        <v>2</v>
      </c>
      <c r="BS32" s="98">
        <f t="shared" si="1"/>
        <v>44.35441332380141</v>
      </c>
      <c r="BU32" s="76">
        <v>90</v>
      </c>
      <c r="BV32" s="98">
        <f t="shared" si="2"/>
        <v>28.9756857026162</v>
      </c>
      <c r="BW32" s="98">
        <f t="shared" si="2"/>
        <v>19.731889619755425</v>
      </c>
      <c r="BX32" s="98">
        <v>2</v>
      </c>
      <c r="BY32" s="98">
        <f t="shared" si="3"/>
        <v>50.707575322371625</v>
      </c>
    </row>
    <row r="33" spans="1:77" x14ac:dyDescent="0.25">
      <c r="A33" s="76">
        <v>3253</v>
      </c>
      <c r="B33" s="76">
        <v>3253</v>
      </c>
      <c r="C33" s="76">
        <v>3253</v>
      </c>
      <c r="D33" s="76"/>
      <c r="E33" s="76">
        <v>3253</v>
      </c>
      <c r="F33" s="76">
        <v>3253</v>
      </c>
      <c r="G33" s="76">
        <v>3253</v>
      </c>
      <c r="I33" s="77" t="s">
        <v>19</v>
      </c>
      <c r="J33" s="69"/>
      <c r="K33" s="78"/>
      <c r="L33" s="79" t="s">
        <v>1</v>
      </c>
      <c r="M33" s="69"/>
      <c r="N33" s="78"/>
      <c r="O33" s="77" t="s">
        <v>0</v>
      </c>
      <c r="P33" s="69"/>
      <c r="Q33" s="78"/>
      <c r="R33" s="80">
        <v>2</v>
      </c>
      <c r="S33" s="76"/>
      <c r="T33" s="76">
        <v>3253</v>
      </c>
      <c r="AM33" s="76"/>
      <c r="AN33" s="76">
        <v>3253</v>
      </c>
      <c r="AO33" s="76">
        <v>3253</v>
      </c>
      <c r="AP33" s="76">
        <v>3253</v>
      </c>
      <c r="BO33" s="76">
        <v>100</v>
      </c>
      <c r="BP33" s="105">
        <v>28.94623670285932</v>
      </c>
      <c r="BQ33" s="105">
        <v>17.99812548411936</v>
      </c>
      <c r="BR33" s="105">
        <v>2</v>
      </c>
      <c r="BS33" s="105">
        <f t="shared" si="1"/>
        <v>48.94436218697868</v>
      </c>
      <c r="BU33" s="76">
        <v>100</v>
      </c>
      <c r="BV33" s="105">
        <f t="shared" si="2"/>
        <v>33.288172208288216</v>
      </c>
      <c r="BW33" s="105">
        <f t="shared" si="2"/>
        <v>20.697844306737263</v>
      </c>
      <c r="BX33" s="105">
        <v>2</v>
      </c>
      <c r="BY33" s="105">
        <f t="shared" si="3"/>
        <v>55.986016515025483</v>
      </c>
    </row>
    <row r="34" spans="1:77" x14ac:dyDescent="0.25">
      <c r="A34" s="76" t="s">
        <v>19</v>
      </c>
      <c r="B34" s="81" t="s">
        <v>27</v>
      </c>
      <c r="C34" s="76" t="s">
        <v>28</v>
      </c>
      <c r="D34" s="76" t="s">
        <v>2</v>
      </c>
      <c r="E34" s="76" t="s">
        <v>19</v>
      </c>
      <c r="F34" s="81" t="s">
        <v>27</v>
      </c>
      <c r="G34" s="76" t="s">
        <v>28</v>
      </c>
      <c r="H34" s="82">
        <v>2</v>
      </c>
      <c r="I34" s="68"/>
      <c r="J34" s="178" t="s">
        <v>222</v>
      </c>
      <c r="K34" s="78"/>
      <c r="L34" s="69"/>
      <c r="M34" s="178" t="s">
        <v>222</v>
      </c>
      <c r="N34" s="78"/>
      <c r="O34" s="68"/>
      <c r="P34" s="178" t="s">
        <v>222</v>
      </c>
      <c r="Q34" s="78"/>
      <c r="S34" s="76" t="s">
        <v>2</v>
      </c>
      <c r="T34" s="76" t="s">
        <v>19</v>
      </c>
      <c r="U34" s="365" t="s">
        <v>204</v>
      </c>
      <c r="V34" s="365" t="s">
        <v>82</v>
      </c>
      <c r="W34" s="424" t="s">
        <v>2</v>
      </c>
      <c r="X34" s="425" t="s">
        <v>242</v>
      </c>
      <c r="Y34" s="425" t="s">
        <v>47</v>
      </c>
      <c r="Z34" s="442" t="s">
        <v>27</v>
      </c>
      <c r="AA34" s="426" t="s">
        <v>243</v>
      </c>
      <c r="AM34" s="76" t="s">
        <v>2</v>
      </c>
      <c r="AN34" s="76" t="s">
        <v>19</v>
      </c>
      <c r="AO34" s="81" t="s">
        <v>27</v>
      </c>
      <c r="AP34" s="76" t="s">
        <v>28</v>
      </c>
    </row>
    <row r="35" spans="1:77" x14ac:dyDescent="0.25">
      <c r="A35" s="83"/>
      <c r="B35" s="84"/>
      <c r="C35" s="85"/>
      <c r="D35" s="76">
        <v>1</v>
      </c>
      <c r="E35" s="84">
        <v>2.2999999999999998</v>
      </c>
      <c r="F35" s="84">
        <v>0.1</v>
      </c>
      <c r="G35" s="84">
        <v>0.7</v>
      </c>
      <c r="H35" s="87">
        <f>(F35+G35)+$H$34</f>
        <v>2.8</v>
      </c>
      <c r="I35" s="366">
        <f t="shared" ref="I35:I40" si="4">($I$30*(D35)^2)+($I$31*(D35)^1)+($I$32)</f>
        <v>2.343068340306834</v>
      </c>
      <c r="J35" s="92">
        <f t="shared" ref="J35:J40" si="5">I35</f>
        <v>2.343068340306834</v>
      </c>
      <c r="K35" s="367"/>
      <c r="L35" s="368">
        <f t="shared" ref="L35:L40" si="6">($L$30*(D35)^2)+($L$31*(D35)^1)+($L$32)</f>
        <v>0.10550313807531382</v>
      </c>
      <c r="M35" s="92">
        <f>L35</f>
        <v>0.10550313807531382</v>
      </c>
      <c r="N35" s="369"/>
      <c r="O35" s="366">
        <f t="shared" ref="O35:O40" si="7">($O$30*(D35)^2)+($O$31*(D35)^1)+($O$32)</f>
        <v>0.69110181311018137</v>
      </c>
      <c r="P35" s="92">
        <f t="shared" ref="P35:P40" si="8">O35</f>
        <v>0.69110181311018137</v>
      </c>
      <c r="Q35" s="78"/>
      <c r="R35" s="93">
        <f>M35+P35+$R$33</f>
        <v>2.7966049511854951</v>
      </c>
      <c r="S35" s="76">
        <v>1</v>
      </c>
      <c r="T35" s="84">
        <f>R35</f>
        <v>2.7966049511854951</v>
      </c>
      <c r="U35" s="370">
        <f>T35-E35</f>
        <v>0.4966049511854953</v>
      </c>
      <c r="V35" s="370">
        <f>T35/E35</f>
        <v>1.2159151961676067</v>
      </c>
      <c r="W35" s="427">
        <v>1</v>
      </c>
      <c r="X35" s="434">
        <f>M35+P35</f>
        <v>0.79660495118549524</v>
      </c>
      <c r="Y35" s="434">
        <f>P35</f>
        <v>0.69110181311018137</v>
      </c>
      <c r="Z35" s="434">
        <f>M35</f>
        <v>0.10550313807531382</v>
      </c>
      <c r="AA35" s="438">
        <f t="shared" ref="AA35:AA49" si="9">Y35/X35</f>
        <v>0.86755902292810794</v>
      </c>
      <c r="AM35" s="76">
        <v>1</v>
      </c>
      <c r="AN35" s="84">
        <v>2.2999999999999998</v>
      </c>
      <c r="AO35" s="84">
        <v>0.4</v>
      </c>
      <c r="AP35" s="84">
        <v>0.7</v>
      </c>
      <c r="BO35" s="43" t="s">
        <v>137</v>
      </c>
    </row>
    <row r="36" spans="1:77" x14ac:dyDescent="0.25">
      <c r="A36" s="82"/>
      <c r="B36" s="98"/>
      <c r="C36" s="93"/>
      <c r="D36" s="76">
        <v>2</v>
      </c>
      <c r="E36" s="98">
        <v>3.1</v>
      </c>
      <c r="F36" s="98">
        <v>0.17</v>
      </c>
      <c r="G36" s="98">
        <v>1.3</v>
      </c>
      <c r="H36" s="87">
        <f>(F36+G36)+$H$34</f>
        <v>3.4699999999999998</v>
      </c>
      <c r="I36" s="368">
        <f t="shared" si="4"/>
        <v>3.0498744769874477</v>
      </c>
      <c r="J36" s="102">
        <f t="shared" si="5"/>
        <v>3.0498744769874477</v>
      </c>
      <c r="K36" s="369"/>
      <c r="L36" s="368">
        <f t="shared" si="6"/>
        <v>0.16426464435146443</v>
      </c>
      <c r="M36" s="102">
        <f t="shared" ref="M36:M40" si="10">L36</f>
        <v>0.16426464435146443</v>
      </c>
      <c r="N36" s="369"/>
      <c r="O36" s="368">
        <f t="shared" si="7"/>
        <v>1.2873640167364016</v>
      </c>
      <c r="P36" s="102">
        <f>O36</f>
        <v>1.2873640167364016</v>
      </c>
      <c r="Q36" s="78"/>
      <c r="R36" s="93">
        <f t="shared" ref="R36:R49" si="11">M36+P36+$R$33</f>
        <v>3.4516286610878657</v>
      </c>
      <c r="S36" s="76">
        <v>2</v>
      </c>
      <c r="T36" s="98">
        <f t="shared" ref="T36:T49" si="12">R36</f>
        <v>3.4516286610878657</v>
      </c>
      <c r="U36" s="370">
        <f t="shared" ref="U36:U49" si="13">T36-E36</f>
        <v>0.35162866108786561</v>
      </c>
      <c r="V36" s="370">
        <f t="shared" ref="V36:V49" si="14">T36/E36</f>
        <v>1.1134286003509244</v>
      </c>
      <c r="W36" s="427">
        <v>2</v>
      </c>
      <c r="X36" s="435">
        <f t="shared" ref="X36:X49" si="15">M36+P36</f>
        <v>1.4516286610878659</v>
      </c>
      <c r="Y36" s="435">
        <f t="shared" ref="Y36:Y49" si="16">P36</f>
        <v>1.2873640167364016</v>
      </c>
      <c r="Z36" s="435">
        <f t="shared" ref="Z36:Z49" si="17">M36</f>
        <v>0.16426464435146443</v>
      </c>
      <c r="AA36" s="439">
        <f t="shared" si="9"/>
        <v>0.88684114005549963</v>
      </c>
      <c r="AM36" s="76">
        <v>2</v>
      </c>
      <c r="AN36" s="98">
        <v>3.1</v>
      </c>
      <c r="AO36" s="98">
        <v>0.5</v>
      </c>
      <c r="AP36" s="98">
        <v>1.3</v>
      </c>
      <c r="BO36" s="42" t="s">
        <v>118</v>
      </c>
    </row>
    <row r="37" spans="1:77" x14ac:dyDescent="0.25">
      <c r="A37" s="104"/>
      <c r="B37" s="105"/>
      <c r="C37" s="106"/>
      <c r="D37" s="76">
        <v>3</v>
      </c>
      <c r="E37" s="105">
        <v>3.7</v>
      </c>
      <c r="F37" s="105">
        <v>0.23</v>
      </c>
      <c r="G37" s="105">
        <v>1.8</v>
      </c>
      <c r="H37" s="87">
        <f>(F37+G37)+$H$34</f>
        <v>4.03</v>
      </c>
      <c r="I37" s="371">
        <f t="shared" si="4"/>
        <v>3.7091213389121336</v>
      </c>
      <c r="J37" s="111">
        <f t="shared" si="5"/>
        <v>3.7091213389121336</v>
      </c>
      <c r="K37" s="372"/>
      <c r="L37" s="371">
        <f t="shared" si="6"/>
        <v>0.22760251046025104</v>
      </c>
      <c r="M37" s="111">
        <f t="shared" si="10"/>
        <v>0.22760251046025104</v>
      </c>
      <c r="N37" s="372"/>
      <c r="O37" s="371">
        <f t="shared" si="7"/>
        <v>1.8515481171548114</v>
      </c>
      <c r="P37" s="111">
        <f t="shared" si="8"/>
        <v>1.8515481171548114</v>
      </c>
      <c r="Q37" s="110"/>
      <c r="R37" s="93">
        <f t="shared" si="11"/>
        <v>4.0791506276150624</v>
      </c>
      <c r="S37" s="76">
        <v>3</v>
      </c>
      <c r="T37" s="105">
        <f t="shared" si="12"/>
        <v>4.0791506276150624</v>
      </c>
      <c r="U37" s="370">
        <f t="shared" si="13"/>
        <v>0.37915062761506224</v>
      </c>
      <c r="V37" s="370">
        <f t="shared" si="14"/>
        <v>1.1024731425986654</v>
      </c>
      <c r="W37" s="427">
        <v>3</v>
      </c>
      <c r="X37" s="436">
        <f t="shared" si="15"/>
        <v>2.0791506276150624</v>
      </c>
      <c r="Y37" s="436">
        <f t="shared" si="16"/>
        <v>1.8515481171548114</v>
      </c>
      <c r="Z37" s="436">
        <f t="shared" si="17"/>
        <v>0.22760251046025104</v>
      </c>
      <c r="AA37" s="440">
        <f t="shared" si="9"/>
        <v>0.89053101423376535</v>
      </c>
      <c r="AM37" s="76">
        <v>3</v>
      </c>
      <c r="AN37" s="105">
        <v>3.7</v>
      </c>
      <c r="AO37" s="105">
        <v>0.5</v>
      </c>
      <c r="AP37" s="105">
        <v>1.8</v>
      </c>
      <c r="BP37" s="74" t="s">
        <v>111</v>
      </c>
      <c r="BQ37" s="74" t="s">
        <v>134</v>
      </c>
    </row>
    <row r="38" spans="1:77" x14ac:dyDescent="0.25">
      <c r="A38" s="82"/>
      <c r="B38" s="98"/>
      <c r="C38" s="93"/>
      <c r="D38" s="76">
        <v>4</v>
      </c>
      <c r="E38" s="98">
        <v>4.4000000000000004</v>
      </c>
      <c r="F38" s="98">
        <v>0.3</v>
      </c>
      <c r="G38" s="98">
        <v>2.4</v>
      </c>
      <c r="H38" s="87">
        <f>(F38+G38)+$H$34</f>
        <v>4.6999999999999993</v>
      </c>
      <c r="I38" s="368">
        <f t="shared" si="4"/>
        <v>4.3208089260808924</v>
      </c>
      <c r="J38" s="102">
        <f t="shared" si="5"/>
        <v>4.3208089260808924</v>
      </c>
      <c r="K38" s="369"/>
      <c r="L38" s="368">
        <f t="shared" si="6"/>
        <v>0.29551673640167364</v>
      </c>
      <c r="M38" s="102">
        <f t="shared" si="10"/>
        <v>0.29551673640167364</v>
      </c>
      <c r="N38" s="369"/>
      <c r="O38" s="368">
        <f t="shared" si="7"/>
        <v>2.3836541143654113</v>
      </c>
      <c r="P38" s="102">
        <f t="shared" si="8"/>
        <v>2.3836541143654113</v>
      </c>
      <c r="Q38" s="78"/>
      <c r="R38" s="93">
        <f t="shared" si="11"/>
        <v>4.6791708507670844</v>
      </c>
      <c r="S38" s="76">
        <v>4</v>
      </c>
      <c r="T38" s="98">
        <f t="shared" si="12"/>
        <v>4.6791708507670844</v>
      </c>
      <c r="U38" s="370">
        <f t="shared" si="13"/>
        <v>0.27917085076708403</v>
      </c>
      <c r="V38" s="370">
        <f t="shared" si="14"/>
        <v>1.0634479206288827</v>
      </c>
      <c r="W38" s="427">
        <v>4</v>
      </c>
      <c r="X38" s="435">
        <f t="shared" si="15"/>
        <v>2.6791708507670848</v>
      </c>
      <c r="Y38" s="435">
        <f t="shared" si="16"/>
        <v>2.3836541143654113</v>
      </c>
      <c r="Z38" s="435">
        <f t="shared" si="17"/>
        <v>0.29551673640167364</v>
      </c>
      <c r="AA38" s="439">
        <f t="shared" si="9"/>
        <v>0.88969843550027317</v>
      </c>
      <c r="AM38" s="76">
        <v>4</v>
      </c>
      <c r="AN38" s="98">
        <v>4.4000000000000004</v>
      </c>
      <c r="AO38" s="98">
        <v>0.5</v>
      </c>
      <c r="AP38" s="98">
        <v>2.4</v>
      </c>
      <c r="BO38" s="76" t="s">
        <v>2</v>
      </c>
      <c r="BP38" s="81" t="s">
        <v>136</v>
      </c>
      <c r="BQ38" s="81" t="s">
        <v>136</v>
      </c>
      <c r="BR38" s="81" t="s">
        <v>91</v>
      </c>
      <c r="BS38" s="76" t="s">
        <v>48</v>
      </c>
    </row>
    <row r="39" spans="1:77" x14ac:dyDescent="0.25">
      <c r="A39" s="82"/>
      <c r="B39" s="98"/>
      <c r="C39" s="93"/>
      <c r="D39" s="76">
        <v>5</v>
      </c>
      <c r="E39" s="98">
        <v>4.8</v>
      </c>
      <c r="F39" s="98">
        <v>0.36</v>
      </c>
      <c r="G39" s="98">
        <v>2.9</v>
      </c>
      <c r="H39" s="87">
        <f t="shared" ref="H39:H49" si="18">(F39+G39)+$H$34</f>
        <v>5.26</v>
      </c>
      <c r="I39" s="368">
        <f t="shared" si="4"/>
        <v>4.8849372384937233</v>
      </c>
      <c r="J39" s="102">
        <f t="shared" si="5"/>
        <v>4.8849372384937233</v>
      </c>
      <c r="K39" s="369"/>
      <c r="L39" s="368">
        <f t="shared" si="6"/>
        <v>0.36800732217573223</v>
      </c>
      <c r="M39" s="102">
        <f t="shared" si="10"/>
        <v>0.36800732217573223</v>
      </c>
      <c r="N39" s="369"/>
      <c r="O39" s="368">
        <f t="shared" si="7"/>
        <v>2.8836820083682007</v>
      </c>
      <c r="P39" s="102">
        <f t="shared" si="8"/>
        <v>2.8836820083682007</v>
      </c>
      <c r="Q39" s="78"/>
      <c r="R39" s="93">
        <f t="shared" si="11"/>
        <v>5.2516893305439325</v>
      </c>
      <c r="S39" s="76">
        <v>5</v>
      </c>
      <c r="T39" s="98">
        <f t="shared" si="12"/>
        <v>5.2516893305439325</v>
      </c>
      <c r="U39" s="370">
        <f t="shared" si="13"/>
        <v>0.45168933054393268</v>
      </c>
      <c r="V39" s="370">
        <f t="shared" si="14"/>
        <v>1.0941019438633193</v>
      </c>
      <c r="W39" s="427">
        <v>5</v>
      </c>
      <c r="X39" s="435">
        <f t="shared" si="15"/>
        <v>3.2516893305439329</v>
      </c>
      <c r="Y39" s="435">
        <f t="shared" si="16"/>
        <v>2.8836820083682007</v>
      </c>
      <c r="Z39" s="435">
        <f t="shared" si="17"/>
        <v>0.36800732217573223</v>
      </c>
      <c r="AA39" s="439">
        <f t="shared" si="9"/>
        <v>0.88682580506109632</v>
      </c>
      <c r="AM39" s="76">
        <v>5</v>
      </c>
      <c r="AN39" s="98">
        <v>4.8</v>
      </c>
      <c r="AO39" s="98">
        <v>0.7</v>
      </c>
      <c r="AP39" s="98">
        <v>2.9</v>
      </c>
      <c r="BO39" s="76">
        <v>1</v>
      </c>
      <c r="BP39" s="84">
        <v>2.9732217573221725E-2</v>
      </c>
      <c r="BQ39" s="84">
        <v>0.72848326359832716</v>
      </c>
      <c r="BR39" s="84">
        <v>2</v>
      </c>
      <c r="BS39" s="84">
        <f>SUM(BP39:BR39)</f>
        <v>2.7582154811715487</v>
      </c>
    </row>
    <row r="40" spans="1:77" x14ac:dyDescent="0.25">
      <c r="A40" s="104"/>
      <c r="B40" s="106"/>
      <c r="C40" s="106"/>
      <c r="D40" s="76">
        <v>10</v>
      </c>
      <c r="E40" s="105">
        <v>7</v>
      </c>
      <c r="F40" s="105">
        <v>0.8</v>
      </c>
      <c r="G40" s="105">
        <v>4.9000000000000004</v>
      </c>
      <c r="H40" s="87">
        <f t="shared" si="18"/>
        <v>7.7</v>
      </c>
      <c r="I40" s="371">
        <f t="shared" si="4"/>
        <v>6.9921896792189679</v>
      </c>
      <c r="J40" s="111">
        <f t="shared" si="5"/>
        <v>6.9921896792189679</v>
      </c>
      <c r="K40" s="372"/>
      <c r="L40" s="371">
        <f t="shared" si="6"/>
        <v>0.79910564853556509</v>
      </c>
      <c r="M40" s="111">
        <f t="shared" si="10"/>
        <v>0.79910564853556509</v>
      </c>
      <c r="N40" s="372"/>
      <c r="O40" s="371">
        <f t="shared" si="7"/>
        <v>4.9026499302649942</v>
      </c>
      <c r="P40" s="111">
        <f t="shared" si="8"/>
        <v>4.9026499302649942</v>
      </c>
      <c r="Q40" s="110"/>
      <c r="R40" s="93">
        <f t="shared" si="11"/>
        <v>7.7017555788005589</v>
      </c>
      <c r="S40" s="76">
        <v>10</v>
      </c>
      <c r="T40" s="105">
        <f t="shared" si="12"/>
        <v>7.7017555788005589</v>
      </c>
      <c r="U40" s="370">
        <f t="shared" si="13"/>
        <v>0.70175557880055894</v>
      </c>
      <c r="V40" s="370">
        <f t="shared" si="14"/>
        <v>1.1002507969715085</v>
      </c>
      <c r="W40" s="427">
        <v>10</v>
      </c>
      <c r="X40" s="436">
        <f t="shared" si="15"/>
        <v>5.7017555788005589</v>
      </c>
      <c r="Y40" s="436">
        <f t="shared" si="16"/>
        <v>4.9026499302649942</v>
      </c>
      <c r="Z40" s="436">
        <f t="shared" si="17"/>
        <v>0.79910564853556509</v>
      </c>
      <c r="AA40" s="440">
        <f t="shared" si="9"/>
        <v>0.859849192500169</v>
      </c>
      <c r="AM40" s="76">
        <v>10</v>
      </c>
      <c r="AN40" s="105">
        <v>7</v>
      </c>
      <c r="AO40" s="105">
        <v>0.8</v>
      </c>
      <c r="AP40" s="105">
        <v>4.9000000000000004</v>
      </c>
      <c r="BO40" s="76">
        <v>2</v>
      </c>
      <c r="BP40" s="98">
        <v>0.16808368200836812</v>
      </c>
      <c r="BQ40" s="98">
        <v>1.8737552301255234</v>
      </c>
      <c r="BR40" s="98">
        <v>2</v>
      </c>
      <c r="BS40" s="98">
        <f t="shared" ref="BS40:BS53" si="19">SUM(BP40:BR40)</f>
        <v>4.0418389121338913</v>
      </c>
    </row>
    <row r="41" spans="1:77" x14ac:dyDescent="0.25">
      <c r="A41" s="82"/>
      <c r="B41" s="93"/>
      <c r="C41" s="93"/>
      <c r="D41" s="76">
        <v>20</v>
      </c>
      <c r="E41" s="98">
        <v>10.6</v>
      </c>
      <c r="F41" s="98">
        <v>2</v>
      </c>
      <c r="G41" s="98">
        <v>7.4</v>
      </c>
      <c r="H41" s="87">
        <f t="shared" si="18"/>
        <v>11.4</v>
      </c>
      <c r="I41" s="368"/>
      <c r="J41" s="102">
        <f>($J$30*(D41)^2)+($J$31*(D41)^1)+($J$32)</f>
        <v>10.540606060606063</v>
      </c>
      <c r="K41" s="369"/>
      <c r="L41" s="102"/>
      <c r="M41" s="102">
        <f>($M$30*(D41)^2)+($M$31*(D41)^1)+($M$32)</f>
        <v>1.835757575757575</v>
      </c>
      <c r="N41" s="369"/>
      <c r="O41" s="368"/>
      <c r="P41" s="102">
        <f t="shared" ref="P41:P49" si="20">($P$30*(D41)^2)+($P$31*(D41)^1)+($P$32)</f>
        <v>7.475151515151512</v>
      </c>
      <c r="Q41" s="78"/>
      <c r="R41" s="93">
        <f t="shared" si="11"/>
        <v>11.310909090909087</v>
      </c>
      <c r="S41" s="76">
        <v>20</v>
      </c>
      <c r="T41" s="98">
        <f t="shared" si="12"/>
        <v>11.310909090909087</v>
      </c>
      <c r="U41" s="370">
        <f t="shared" si="13"/>
        <v>0.71090909090908738</v>
      </c>
      <c r="V41" s="370">
        <f t="shared" si="14"/>
        <v>1.0670668953687819</v>
      </c>
      <c r="W41" s="427">
        <v>20</v>
      </c>
      <c r="X41" s="435">
        <f t="shared" si="15"/>
        <v>9.310909090909087</v>
      </c>
      <c r="Y41" s="435">
        <f t="shared" si="16"/>
        <v>7.475151515151512</v>
      </c>
      <c r="Z41" s="435">
        <f t="shared" si="17"/>
        <v>1.835757575757575</v>
      </c>
      <c r="AA41" s="439">
        <f t="shared" si="9"/>
        <v>0.80283798737225798</v>
      </c>
      <c r="AM41" s="76">
        <v>20</v>
      </c>
      <c r="AN41" s="98">
        <v>10.6</v>
      </c>
      <c r="AO41" s="98">
        <v>2</v>
      </c>
      <c r="AP41" s="98">
        <v>7.4</v>
      </c>
      <c r="BO41" s="76">
        <v>3</v>
      </c>
      <c r="BP41" s="105">
        <v>0.31258577405857724</v>
      </c>
      <c r="BQ41" s="105">
        <v>2.8987866108786609</v>
      </c>
      <c r="BR41" s="105">
        <v>2</v>
      </c>
      <c r="BS41" s="105">
        <f t="shared" si="19"/>
        <v>5.2113723849372384</v>
      </c>
    </row>
    <row r="42" spans="1:77" x14ac:dyDescent="0.25">
      <c r="A42" s="82"/>
      <c r="B42" s="93"/>
      <c r="C42" s="93"/>
      <c r="D42" s="76">
        <v>30</v>
      </c>
      <c r="E42" s="98">
        <v>14.4</v>
      </c>
      <c r="F42" s="98">
        <v>4</v>
      </c>
      <c r="G42" s="98">
        <v>9.1</v>
      </c>
      <c r="H42" s="87">
        <f t="shared" si="18"/>
        <v>15.1</v>
      </c>
      <c r="I42" s="368"/>
      <c r="J42" s="102">
        <f t="shared" ref="J42:J49" si="21">($J$30*(D42)^2)+($J$31*(D42)^1)+($J$32)</f>
        <v>14.375151515151517</v>
      </c>
      <c r="K42" s="369"/>
      <c r="L42" s="102"/>
      <c r="M42" s="102">
        <f t="shared" ref="M42:M48" si="22">($M$30*(D42)^2)+($M$31*(D42)^1)+($M$32)</f>
        <v>4.0306060606060594</v>
      </c>
      <c r="N42" s="369"/>
      <c r="O42" s="368"/>
      <c r="P42" s="102">
        <f t="shared" si="20"/>
        <v>9.048787878787877</v>
      </c>
      <c r="Q42" s="78"/>
      <c r="R42" s="93">
        <f t="shared" si="11"/>
        <v>15.079393939393936</v>
      </c>
      <c r="S42" s="76">
        <v>30</v>
      </c>
      <c r="T42" s="98">
        <f t="shared" si="12"/>
        <v>15.079393939393936</v>
      </c>
      <c r="U42" s="370">
        <f t="shared" si="13"/>
        <v>0.67939393939393611</v>
      </c>
      <c r="V42" s="370">
        <f t="shared" si="14"/>
        <v>1.0471801346801344</v>
      </c>
      <c r="W42" s="427">
        <v>30</v>
      </c>
      <c r="X42" s="435">
        <f t="shared" si="15"/>
        <v>13.079393939393936</v>
      </c>
      <c r="Y42" s="435">
        <f t="shared" si="16"/>
        <v>9.048787878787877</v>
      </c>
      <c r="Z42" s="435">
        <f t="shared" si="17"/>
        <v>4.0306060606060594</v>
      </c>
      <c r="AA42" s="439">
        <f t="shared" si="9"/>
        <v>0.69183541077799915</v>
      </c>
      <c r="AM42" s="76">
        <v>30</v>
      </c>
      <c r="AN42" s="98">
        <v>14.4</v>
      </c>
      <c r="AO42" s="98">
        <v>4</v>
      </c>
      <c r="AP42" s="98">
        <v>9.1</v>
      </c>
      <c r="BO42" s="76">
        <v>4</v>
      </c>
      <c r="BP42" s="98">
        <v>0.46323849372384918</v>
      </c>
      <c r="BQ42" s="98">
        <v>3.8035774058577401</v>
      </c>
      <c r="BR42" s="98">
        <v>2</v>
      </c>
      <c r="BS42" s="98">
        <f t="shared" si="19"/>
        <v>6.266815899581589</v>
      </c>
    </row>
    <row r="43" spans="1:77" x14ac:dyDescent="0.25">
      <c r="A43" s="82"/>
      <c r="B43" s="93"/>
      <c r="C43" s="93"/>
      <c r="D43" s="76">
        <v>40</v>
      </c>
      <c r="E43" s="98">
        <v>18.5</v>
      </c>
      <c r="F43" s="98">
        <v>6.5</v>
      </c>
      <c r="G43" s="98">
        <v>10.6</v>
      </c>
      <c r="H43" s="87">
        <f t="shared" si="18"/>
        <v>19.100000000000001</v>
      </c>
      <c r="I43" s="368"/>
      <c r="J43" s="102">
        <f t="shared" si="21"/>
        <v>18.620303030303035</v>
      </c>
      <c r="K43" s="369"/>
      <c r="L43" s="102"/>
      <c r="M43" s="102">
        <f t="shared" si="22"/>
        <v>6.6440692640692642</v>
      </c>
      <c r="N43" s="369"/>
      <c r="O43" s="368"/>
      <c r="P43" s="102">
        <f t="shared" si="20"/>
        <v>10.559004329004328</v>
      </c>
      <c r="Q43" s="78"/>
      <c r="R43" s="93">
        <f t="shared" si="11"/>
        <v>19.20307359307359</v>
      </c>
      <c r="S43" s="76">
        <v>40</v>
      </c>
      <c r="T43" s="98">
        <f t="shared" si="12"/>
        <v>19.20307359307359</v>
      </c>
      <c r="U43" s="370">
        <f t="shared" si="13"/>
        <v>0.70307359307359008</v>
      </c>
      <c r="V43" s="370">
        <f t="shared" si="14"/>
        <v>1.0380039780039778</v>
      </c>
      <c r="W43" s="427">
        <v>40</v>
      </c>
      <c r="X43" s="435">
        <f t="shared" si="15"/>
        <v>17.20307359307359</v>
      </c>
      <c r="Y43" s="435">
        <f t="shared" si="16"/>
        <v>10.559004329004328</v>
      </c>
      <c r="Z43" s="435">
        <f t="shared" si="17"/>
        <v>6.6440692640692642</v>
      </c>
      <c r="AA43" s="439">
        <f t="shared" si="9"/>
        <v>0.61378591865442356</v>
      </c>
      <c r="AM43" s="76">
        <v>40</v>
      </c>
      <c r="AN43" s="98">
        <v>18.5</v>
      </c>
      <c r="AO43" s="98">
        <v>6.5</v>
      </c>
      <c r="AP43" s="98">
        <v>10.6</v>
      </c>
      <c r="BO43" s="76">
        <v>5</v>
      </c>
      <c r="BP43" s="98">
        <v>0.62004184100418391</v>
      </c>
      <c r="BQ43" s="98">
        <v>4.5881276150627617</v>
      </c>
      <c r="BR43" s="98">
        <v>2</v>
      </c>
      <c r="BS43" s="98">
        <f t="shared" si="19"/>
        <v>7.2081694560669458</v>
      </c>
    </row>
    <row r="44" spans="1:77" x14ac:dyDescent="0.25">
      <c r="A44" s="82"/>
      <c r="B44" s="93"/>
      <c r="C44" s="93"/>
      <c r="D44" s="76">
        <v>50</v>
      </c>
      <c r="E44" s="98">
        <v>23.1</v>
      </c>
      <c r="F44" s="98">
        <v>9.4</v>
      </c>
      <c r="G44" s="98">
        <v>12</v>
      </c>
      <c r="H44" s="87">
        <f t="shared" si="18"/>
        <v>23.4</v>
      </c>
      <c r="I44" s="368"/>
      <c r="J44" s="102">
        <f t="shared" si="21"/>
        <v>23.276060606060611</v>
      </c>
      <c r="K44" s="369"/>
      <c r="L44" s="102"/>
      <c r="M44" s="102">
        <f t="shared" si="22"/>
        <v>9.6761471861471868</v>
      </c>
      <c r="N44" s="369"/>
      <c r="O44" s="368"/>
      <c r="P44" s="102">
        <f t="shared" si="20"/>
        <v>12.005800865800865</v>
      </c>
      <c r="Q44" s="78"/>
      <c r="R44" s="93">
        <f t="shared" si="11"/>
        <v>23.681948051948051</v>
      </c>
      <c r="S44" s="76">
        <v>50</v>
      </c>
      <c r="T44" s="98">
        <f t="shared" si="12"/>
        <v>23.681948051948051</v>
      </c>
      <c r="U44" s="370">
        <f t="shared" si="13"/>
        <v>0.58194805194804999</v>
      </c>
      <c r="V44" s="370">
        <f t="shared" si="14"/>
        <v>1.0251925563613875</v>
      </c>
      <c r="W44" s="427">
        <v>50</v>
      </c>
      <c r="X44" s="435">
        <f t="shared" si="15"/>
        <v>21.681948051948051</v>
      </c>
      <c r="Y44" s="435">
        <f t="shared" si="16"/>
        <v>12.005800865800865</v>
      </c>
      <c r="Z44" s="435">
        <f t="shared" si="17"/>
        <v>9.6761471861471868</v>
      </c>
      <c r="AA44" s="439">
        <f t="shared" si="9"/>
        <v>0.55372334796836598</v>
      </c>
      <c r="AM44" s="76">
        <v>50</v>
      </c>
      <c r="AN44" s="98">
        <v>23.1</v>
      </c>
      <c r="AO44" s="98">
        <v>9.4</v>
      </c>
      <c r="AP44" s="98">
        <v>12</v>
      </c>
      <c r="BO44" s="76">
        <v>10</v>
      </c>
      <c r="BP44" s="105">
        <v>1.4963179916317997</v>
      </c>
      <c r="BQ44" s="105">
        <v>6.7072698744769887</v>
      </c>
      <c r="BR44" s="105">
        <v>2</v>
      </c>
      <c r="BS44" s="105">
        <f t="shared" si="19"/>
        <v>10.203587866108789</v>
      </c>
    </row>
    <row r="45" spans="1:77" x14ac:dyDescent="0.25">
      <c r="A45" s="82"/>
      <c r="B45" s="93"/>
      <c r="C45" s="93"/>
      <c r="D45" s="76">
        <v>60</v>
      </c>
      <c r="E45" s="98">
        <v>28.6</v>
      </c>
      <c r="F45" s="98">
        <v>13.2</v>
      </c>
      <c r="G45" s="98">
        <v>13.5</v>
      </c>
      <c r="H45" s="87">
        <f t="shared" si="18"/>
        <v>28.7</v>
      </c>
      <c r="I45" s="368"/>
      <c r="J45" s="102">
        <f t="shared" si="21"/>
        <v>28.342424242424244</v>
      </c>
      <c r="K45" s="369"/>
      <c r="L45" s="102"/>
      <c r="M45" s="102">
        <f t="shared" si="22"/>
        <v>13.126839826839825</v>
      </c>
      <c r="N45" s="369"/>
      <c r="O45" s="368"/>
      <c r="P45" s="102">
        <f t="shared" si="20"/>
        <v>13.389177489177488</v>
      </c>
      <c r="Q45" s="78"/>
      <c r="R45" s="93">
        <f t="shared" si="11"/>
        <v>28.516017316017312</v>
      </c>
      <c r="S45" s="76">
        <v>60</v>
      </c>
      <c r="T45" s="98">
        <f t="shared" si="12"/>
        <v>28.516017316017312</v>
      </c>
      <c r="U45" s="370">
        <f t="shared" si="13"/>
        <v>-8.3982683982689821E-2</v>
      </c>
      <c r="V45" s="370">
        <f t="shared" si="14"/>
        <v>0.99706354251808782</v>
      </c>
      <c r="W45" s="427">
        <v>60</v>
      </c>
      <c r="X45" s="435">
        <f t="shared" si="15"/>
        <v>26.516017316017312</v>
      </c>
      <c r="Y45" s="435">
        <f t="shared" si="16"/>
        <v>13.389177489177488</v>
      </c>
      <c r="Z45" s="435">
        <f t="shared" si="17"/>
        <v>13.126839826839825</v>
      </c>
      <c r="AA45" s="439">
        <f t="shared" si="9"/>
        <v>0.5049467772480899</v>
      </c>
      <c r="AM45" s="76">
        <v>60</v>
      </c>
      <c r="AN45" s="98">
        <v>28.6</v>
      </c>
      <c r="AO45" s="98">
        <v>13.2</v>
      </c>
      <c r="AP45" s="98">
        <v>13.5</v>
      </c>
      <c r="BO45" s="76">
        <v>20</v>
      </c>
      <c r="BP45" s="98">
        <v>3.6457575757575764</v>
      </c>
      <c r="BQ45" s="98">
        <v>9.3812121212121191</v>
      </c>
      <c r="BR45" s="98">
        <v>2</v>
      </c>
      <c r="BS45" s="98">
        <f t="shared" si="19"/>
        <v>15.026969696969696</v>
      </c>
    </row>
    <row r="46" spans="1:77" x14ac:dyDescent="0.25">
      <c r="A46" s="104"/>
      <c r="B46" s="106"/>
      <c r="C46" s="106"/>
      <c r="D46" s="76">
        <v>70</v>
      </c>
      <c r="E46" s="105">
        <v>33.799999999999997</v>
      </c>
      <c r="F46" s="105">
        <v>17.100000000000001</v>
      </c>
      <c r="G46" s="105">
        <v>14.7</v>
      </c>
      <c r="H46" s="87">
        <f t="shared" si="18"/>
        <v>33.799999999999997</v>
      </c>
      <c r="I46" s="368"/>
      <c r="J46" s="111">
        <f t="shared" si="21"/>
        <v>33.81939393939394</v>
      </c>
      <c r="K46" s="372"/>
      <c r="L46" s="102"/>
      <c r="M46" s="111">
        <f t="shared" si="22"/>
        <v>16.996147186147187</v>
      </c>
      <c r="N46" s="372"/>
      <c r="O46" s="368"/>
      <c r="P46" s="111">
        <f t="shared" si="20"/>
        <v>14.709134199134198</v>
      </c>
      <c r="Q46" s="110"/>
      <c r="R46" s="93">
        <f t="shared" si="11"/>
        <v>33.705281385281381</v>
      </c>
      <c r="S46" s="76">
        <v>70</v>
      </c>
      <c r="T46" s="105">
        <f t="shared" si="12"/>
        <v>33.705281385281381</v>
      </c>
      <c r="U46" s="370">
        <f t="shared" si="13"/>
        <v>-9.4718614718615868E-2</v>
      </c>
      <c r="V46" s="370">
        <f t="shared" si="14"/>
        <v>0.997197674120751</v>
      </c>
      <c r="W46" s="427">
        <v>70</v>
      </c>
      <c r="X46" s="436">
        <f t="shared" si="15"/>
        <v>31.705281385281385</v>
      </c>
      <c r="Y46" s="436">
        <f t="shared" si="16"/>
        <v>14.709134199134198</v>
      </c>
      <c r="Z46" s="436">
        <f t="shared" si="17"/>
        <v>16.996147186147187</v>
      </c>
      <c r="AA46" s="440">
        <f t="shared" si="9"/>
        <v>0.46393324886126552</v>
      </c>
      <c r="AM46" s="76">
        <v>70</v>
      </c>
      <c r="AN46" s="105">
        <v>33.799999999999997</v>
      </c>
      <c r="AO46" s="105">
        <v>17.100000000000001</v>
      </c>
      <c r="AP46" s="105">
        <v>14.7</v>
      </c>
      <c r="BO46" s="76">
        <v>30</v>
      </c>
      <c r="BP46" s="98">
        <v>6.8339393939393931</v>
      </c>
      <c r="BQ46" s="98">
        <v>11.266969696969696</v>
      </c>
      <c r="BR46" s="98">
        <v>2</v>
      </c>
      <c r="BS46" s="98">
        <f t="shared" si="19"/>
        <v>20.100909090909088</v>
      </c>
    </row>
    <row r="47" spans="1:77" x14ac:dyDescent="0.25">
      <c r="A47" s="82"/>
      <c r="B47" s="93"/>
      <c r="C47" s="93"/>
      <c r="D47" s="76">
        <v>80</v>
      </c>
      <c r="E47" s="98">
        <v>39.6</v>
      </c>
      <c r="F47" s="98">
        <v>21.5</v>
      </c>
      <c r="G47" s="98">
        <v>15.8</v>
      </c>
      <c r="H47" s="87">
        <f t="shared" si="18"/>
        <v>39.299999999999997</v>
      </c>
      <c r="I47" s="368"/>
      <c r="J47" s="102">
        <f t="shared" si="21"/>
        <v>39.706969696969701</v>
      </c>
      <c r="K47" s="369"/>
      <c r="L47" s="102"/>
      <c r="M47" s="102">
        <f t="shared" si="22"/>
        <v>21.284069264069263</v>
      </c>
      <c r="N47" s="369"/>
      <c r="O47" s="368"/>
      <c r="P47" s="102">
        <f t="shared" si="20"/>
        <v>15.965670995670996</v>
      </c>
      <c r="Q47" s="78"/>
      <c r="R47" s="93">
        <f t="shared" si="11"/>
        <v>39.249740259740257</v>
      </c>
      <c r="S47" s="76">
        <v>80</v>
      </c>
      <c r="T47" s="98">
        <f t="shared" si="12"/>
        <v>39.249740259740257</v>
      </c>
      <c r="U47" s="370">
        <f t="shared" si="13"/>
        <v>-0.35025974025974449</v>
      </c>
      <c r="V47" s="370">
        <f t="shared" si="14"/>
        <v>0.99115505706414786</v>
      </c>
      <c r="W47" s="427">
        <v>80</v>
      </c>
      <c r="X47" s="435">
        <f t="shared" si="15"/>
        <v>37.249740259740257</v>
      </c>
      <c r="Y47" s="435">
        <f t="shared" si="16"/>
        <v>15.965670995670996</v>
      </c>
      <c r="Z47" s="435">
        <f t="shared" si="17"/>
        <v>21.284069264069263</v>
      </c>
      <c r="AA47" s="439">
        <f t="shared" si="9"/>
        <v>0.42861160599626486</v>
      </c>
      <c r="AM47" s="76">
        <v>80</v>
      </c>
      <c r="AN47" s="98">
        <v>39.6</v>
      </c>
      <c r="AO47" s="98">
        <v>21.5</v>
      </c>
      <c r="AP47" s="98">
        <v>15.8</v>
      </c>
      <c r="BO47" s="76">
        <v>40</v>
      </c>
      <c r="BP47" s="98">
        <v>10.147878787878785</v>
      </c>
      <c r="BQ47" s="98">
        <v>13.004891774891773</v>
      </c>
      <c r="BR47" s="98">
        <v>2</v>
      </c>
      <c r="BS47" s="98">
        <f t="shared" si="19"/>
        <v>25.152770562770556</v>
      </c>
    </row>
    <row r="48" spans="1:77" x14ac:dyDescent="0.25">
      <c r="A48" s="82"/>
      <c r="B48" s="93"/>
      <c r="C48" s="93"/>
      <c r="D48" s="76">
        <v>90</v>
      </c>
      <c r="E48" s="98">
        <v>46.2</v>
      </c>
      <c r="F48" s="98">
        <v>26.1</v>
      </c>
      <c r="G48" s="98">
        <v>17.100000000000001</v>
      </c>
      <c r="H48" s="87">
        <f t="shared" si="18"/>
        <v>45.2</v>
      </c>
      <c r="I48" s="368"/>
      <c r="J48" s="102">
        <f t="shared" si="21"/>
        <v>46.005151515151525</v>
      </c>
      <c r="K48" s="369"/>
      <c r="L48" s="102"/>
      <c r="M48" s="102">
        <f t="shared" si="22"/>
        <v>25.990606060606058</v>
      </c>
      <c r="N48" s="369"/>
      <c r="O48" s="368"/>
      <c r="P48" s="102">
        <f t="shared" si="20"/>
        <v>17.158787878787876</v>
      </c>
      <c r="Q48" s="78"/>
      <c r="R48" s="93">
        <f t="shared" si="11"/>
        <v>45.149393939393931</v>
      </c>
      <c r="S48" s="76">
        <v>90</v>
      </c>
      <c r="T48" s="98">
        <f t="shared" si="12"/>
        <v>45.149393939393931</v>
      </c>
      <c r="U48" s="370">
        <f t="shared" si="13"/>
        <v>-1.0506060606060714</v>
      </c>
      <c r="V48" s="370">
        <f t="shared" si="14"/>
        <v>0.97725960907779064</v>
      </c>
      <c r="W48" s="427">
        <v>90</v>
      </c>
      <c r="X48" s="435">
        <f t="shared" si="15"/>
        <v>43.149393939393931</v>
      </c>
      <c r="Y48" s="435">
        <f t="shared" si="16"/>
        <v>17.158787878787876</v>
      </c>
      <c r="Z48" s="435">
        <f t="shared" si="17"/>
        <v>25.990606060606058</v>
      </c>
      <c r="AA48" s="439">
        <f t="shared" si="9"/>
        <v>0.39765999733132951</v>
      </c>
      <c r="AM48" s="76">
        <v>90</v>
      </c>
      <c r="AN48" s="98">
        <v>46.2</v>
      </c>
      <c r="AO48" s="98">
        <v>26.1</v>
      </c>
      <c r="AP48" s="98">
        <v>17.100000000000001</v>
      </c>
      <c r="BO48" s="76">
        <v>50</v>
      </c>
      <c r="BP48" s="98">
        <v>13.587575757575756</v>
      </c>
      <c r="BQ48" s="98">
        <v>14.594978354978354</v>
      </c>
      <c r="BR48" s="98">
        <v>2</v>
      </c>
      <c r="BS48" s="98">
        <f t="shared" si="19"/>
        <v>30.182554112554108</v>
      </c>
    </row>
    <row r="49" spans="1:71" x14ac:dyDescent="0.25">
      <c r="A49" s="104"/>
      <c r="B49" s="106"/>
      <c r="C49" s="106"/>
      <c r="D49" s="76">
        <v>100</v>
      </c>
      <c r="E49" s="105">
        <v>52.6</v>
      </c>
      <c r="F49" s="105">
        <v>30.9</v>
      </c>
      <c r="G49" s="105">
        <v>18.399999999999999</v>
      </c>
      <c r="H49" s="87">
        <f t="shared" si="18"/>
        <v>51.3</v>
      </c>
      <c r="I49" s="373"/>
      <c r="J49" s="132">
        <f t="shared" si="21"/>
        <v>52.713939393939398</v>
      </c>
      <c r="K49" s="374"/>
      <c r="L49" s="375"/>
      <c r="M49" s="132">
        <f>($M$30*(D49)^2)+($M$31*(D49)^1)+($M$32)</f>
        <v>31.115757575757574</v>
      </c>
      <c r="N49" s="374"/>
      <c r="O49" s="373"/>
      <c r="P49" s="132">
        <f t="shared" si="20"/>
        <v>18.288484848484849</v>
      </c>
      <c r="Q49" s="130"/>
      <c r="R49" s="93">
        <f t="shared" si="11"/>
        <v>51.404242424242426</v>
      </c>
      <c r="S49" s="76">
        <v>100</v>
      </c>
      <c r="T49" s="105">
        <f t="shared" si="12"/>
        <v>51.404242424242426</v>
      </c>
      <c r="U49" s="370">
        <f t="shared" si="13"/>
        <v>-1.1957575757575754</v>
      </c>
      <c r="V49" s="370">
        <f t="shared" si="14"/>
        <v>0.97726696624035025</v>
      </c>
      <c r="W49" s="431">
        <v>100</v>
      </c>
      <c r="X49" s="437">
        <f t="shared" si="15"/>
        <v>49.404242424242426</v>
      </c>
      <c r="Y49" s="437">
        <f t="shared" si="16"/>
        <v>18.288484848484849</v>
      </c>
      <c r="Z49" s="437">
        <f t="shared" si="17"/>
        <v>31.115757575757574</v>
      </c>
      <c r="AA49" s="441">
        <f t="shared" si="9"/>
        <v>0.3701804531570102</v>
      </c>
      <c r="AM49" s="76">
        <v>100</v>
      </c>
      <c r="AN49" s="105">
        <v>52.6</v>
      </c>
      <c r="AO49" s="105">
        <v>30.9</v>
      </c>
      <c r="AP49" s="105">
        <v>18.399999999999999</v>
      </c>
      <c r="BO49" s="76">
        <v>60</v>
      </c>
      <c r="BP49" s="98">
        <v>17.153030303030302</v>
      </c>
      <c r="BQ49" s="98">
        <v>16.037229437229438</v>
      </c>
      <c r="BR49" s="98">
        <v>2</v>
      </c>
      <c r="BS49" s="98">
        <f t="shared" si="19"/>
        <v>35.190259740259741</v>
      </c>
    </row>
    <row r="50" spans="1:71" x14ac:dyDescent="0.25">
      <c r="F50" s="87"/>
      <c r="BO50" s="76">
        <v>70</v>
      </c>
      <c r="BP50" s="105">
        <v>20.844242424242424</v>
      </c>
      <c r="BQ50" s="105">
        <v>17.331645021645024</v>
      </c>
      <c r="BR50" s="105">
        <v>2</v>
      </c>
      <c r="BS50" s="105">
        <f t="shared" si="19"/>
        <v>40.175887445887447</v>
      </c>
    </row>
    <row r="51" spans="1:71" x14ac:dyDescent="0.25">
      <c r="F51" s="87"/>
      <c r="N51" s="133"/>
      <c r="BO51" s="76">
        <v>80</v>
      </c>
      <c r="BP51" s="98">
        <v>24.661212121212124</v>
      </c>
      <c r="BQ51" s="98">
        <v>18.478225108225107</v>
      </c>
      <c r="BR51" s="98">
        <v>2</v>
      </c>
      <c r="BS51" s="98">
        <f t="shared" si="19"/>
        <v>45.139437229437235</v>
      </c>
    </row>
    <row r="52" spans="1:71" x14ac:dyDescent="0.25">
      <c r="F52" s="87"/>
      <c r="BO52" s="76">
        <v>90</v>
      </c>
      <c r="BP52" s="98">
        <v>28.603939393939399</v>
      </c>
      <c r="BQ52" s="98">
        <v>19.476969696969697</v>
      </c>
      <c r="BR52" s="98">
        <v>2</v>
      </c>
      <c r="BS52" s="98">
        <f t="shared" si="19"/>
        <v>50.080909090909095</v>
      </c>
    </row>
    <row r="53" spans="1:71" x14ac:dyDescent="0.25">
      <c r="F53" s="87"/>
      <c r="BO53" s="76">
        <v>100</v>
      </c>
      <c r="BP53" s="105">
        <v>32.672424242424249</v>
      </c>
      <c r="BQ53" s="105">
        <v>20.327878787878788</v>
      </c>
      <c r="BR53" s="105">
        <v>2</v>
      </c>
      <c r="BS53" s="105">
        <f t="shared" si="19"/>
        <v>55.000303030303037</v>
      </c>
    </row>
    <row r="54" spans="1:71" x14ac:dyDescent="0.25">
      <c r="F54" s="87"/>
    </row>
    <row r="55" spans="1:71" x14ac:dyDescent="0.25">
      <c r="F55" s="87"/>
    </row>
    <row r="56" spans="1:71" x14ac:dyDescent="0.25">
      <c r="F56" s="87"/>
    </row>
    <row r="57" spans="1:71" x14ac:dyDescent="0.25">
      <c r="F57" s="87"/>
    </row>
    <row r="58" spans="1:71" x14ac:dyDescent="0.25">
      <c r="F58" s="87"/>
    </row>
    <row r="59" spans="1:71" x14ac:dyDescent="0.25">
      <c r="F59" s="87"/>
    </row>
    <row r="60" spans="1:71" x14ac:dyDescent="0.25">
      <c r="F60" s="87"/>
    </row>
    <row r="61" spans="1:71" x14ac:dyDescent="0.25">
      <c r="F61" s="87"/>
    </row>
    <row r="62" spans="1:71" x14ac:dyDescent="0.25">
      <c r="F62" s="87"/>
    </row>
    <row r="63" spans="1:71" x14ac:dyDescent="0.25">
      <c r="F63" s="87"/>
    </row>
    <row r="64" spans="1:71" x14ac:dyDescent="0.25">
      <c r="F64" s="87"/>
    </row>
    <row r="66" spans="1:22" x14ac:dyDescent="0.25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</row>
    <row r="67" spans="1:22" x14ac:dyDescent="0.25">
      <c r="H67" s="60"/>
    </row>
    <row r="68" spans="1:22" x14ac:dyDescent="0.25">
      <c r="A68" s="147"/>
      <c r="B68" s="60"/>
      <c r="H68" s="147"/>
      <c r="I68" s="60"/>
    </row>
    <row r="69" spans="1:22" x14ac:dyDescent="0.25">
      <c r="I69" s="148"/>
      <c r="J69" s="149"/>
    </row>
    <row r="70" spans="1:22" ht="15.75" thickBot="1" x14ac:dyDescent="0.3">
      <c r="I70" s="148"/>
      <c r="J70" s="149"/>
    </row>
    <row r="71" spans="1:22" ht="15.75" thickBot="1" x14ac:dyDescent="0.3">
      <c r="I71" s="376" t="s">
        <v>223</v>
      </c>
      <c r="J71" s="377"/>
      <c r="K71" s="211"/>
      <c r="L71" s="211"/>
      <c r="M71" s="211"/>
      <c r="N71" s="211"/>
      <c r="O71" s="212"/>
    </row>
    <row r="72" spans="1:22" ht="15.75" thickBot="1" x14ac:dyDescent="0.3">
      <c r="B72" s="60"/>
      <c r="I72" s="376" t="s">
        <v>224</v>
      </c>
      <c r="J72" s="377"/>
      <c r="K72" s="211"/>
      <c r="L72" s="211"/>
      <c r="M72" s="211"/>
      <c r="N72" s="211"/>
      <c r="O72" s="212"/>
    </row>
    <row r="73" spans="1:22" x14ac:dyDescent="0.25">
      <c r="A73" s="150" t="s">
        <v>50</v>
      </c>
      <c r="B73" s="60"/>
      <c r="J73" s="60"/>
    </row>
    <row r="74" spans="1:22" x14ac:dyDescent="0.25">
      <c r="B74" s="60"/>
      <c r="J74" s="60"/>
    </row>
    <row r="75" spans="1:22" x14ac:dyDescent="0.25">
      <c r="B75" s="42" t="s">
        <v>56</v>
      </c>
      <c r="D75" s="42" t="s">
        <v>130</v>
      </c>
      <c r="E75" s="378" t="s">
        <v>131</v>
      </c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</row>
    <row r="76" spans="1:22" x14ac:dyDescent="0.25">
      <c r="D76" s="379" t="s">
        <v>123</v>
      </c>
      <c r="E76" s="380" t="s">
        <v>124</v>
      </c>
      <c r="F76" s="380" t="s">
        <v>125</v>
      </c>
      <c r="G76" s="380" t="s">
        <v>125</v>
      </c>
      <c r="H76" s="380" t="s">
        <v>126</v>
      </c>
      <c r="I76" s="380" t="s">
        <v>127</v>
      </c>
      <c r="J76" s="380" t="s">
        <v>128</v>
      </c>
      <c r="K76" s="380" t="s">
        <v>129</v>
      </c>
      <c r="L76" s="380" t="s">
        <v>6</v>
      </c>
      <c r="M76" s="379" t="s">
        <v>7</v>
      </c>
      <c r="N76" s="379" t="s">
        <v>8</v>
      </c>
      <c r="O76" s="379" t="s">
        <v>9</v>
      </c>
      <c r="P76" s="379" t="s">
        <v>10</v>
      </c>
      <c r="Q76" s="74"/>
      <c r="R76" s="74"/>
      <c r="S76" s="74"/>
      <c r="T76" s="74"/>
      <c r="U76" s="74"/>
      <c r="V76" s="74"/>
    </row>
    <row r="77" spans="1:22" x14ac:dyDescent="0.25">
      <c r="B77" s="151" t="s">
        <v>52</v>
      </c>
      <c r="C77" s="151"/>
      <c r="D77" s="151"/>
      <c r="E77" s="152"/>
      <c r="F77" s="152"/>
      <c r="G77" s="152"/>
      <c r="H77" s="152"/>
      <c r="I77" s="152"/>
      <c r="K77" s="82">
        <v>1.1499999999999999</v>
      </c>
      <c r="L77" s="42" t="s">
        <v>1</v>
      </c>
    </row>
    <row r="78" spans="1:22" x14ac:dyDescent="0.25">
      <c r="B78" s="76" t="s">
        <v>2</v>
      </c>
      <c r="C78" s="153"/>
      <c r="D78" s="153" t="s">
        <v>33</v>
      </c>
      <c r="E78" s="81" t="s">
        <v>16</v>
      </c>
      <c r="F78" s="81" t="s">
        <v>15</v>
      </c>
      <c r="G78" s="76" t="s">
        <v>14</v>
      </c>
      <c r="H78" s="76" t="s">
        <v>13</v>
      </c>
      <c r="I78" s="76" t="s">
        <v>3</v>
      </c>
      <c r="J78" s="76" t="s">
        <v>4</v>
      </c>
      <c r="K78" s="76" t="s">
        <v>5</v>
      </c>
      <c r="L78" s="381" t="s">
        <v>6</v>
      </c>
      <c r="M78" s="76" t="s">
        <v>20</v>
      </c>
      <c r="N78" s="76" t="s">
        <v>21</v>
      </c>
      <c r="O78" s="76" t="s">
        <v>22</v>
      </c>
      <c r="P78" s="76" t="s">
        <v>23</v>
      </c>
      <c r="Q78" s="76" t="s">
        <v>24</v>
      </c>
      <c r="R78" s="81" t="s">
        <v>25</v>
      </c>
      <c r="S78" s="81" t="s">
        <v>35</v>
      </c>
      <c r="T78" s="81" t="s">
        <v>36</v>
      </c>
      <c r="U78" s="81" t="s">
        <v>37</v>
      </c>
      <c r="V78" s="81" t="s">
        <v>38</v>
      </c>
    </row>
    <row r="79" spans="1:22" x14ac:dyDescent="0.25">
      <c r="B79" s="76">
        <v>1</v>
      </c>
      <c r="C79" s="154"/>
      <c r="D79" s="143">
        <f t="shared" ref="D79:J93" si="23">((E79)/$K$143)</f>
        <v>3.9662537430630813E-2</v>
      </c>
      <c r="E79" s="143">
        <f t="shared" si="23"/>
        <v>4.5611918045225429E-2</v>
      </c>
      <c r="F79" s="143">
        <f t="shared" si="23"/>
        <v>5.2453705752009236E-2</v>
      </c>
      <c r="G79" s="143">
        <f t="shared" si="23"/>
        <v>6.0321761614810614E-2</v>
      </c>
      <c r="H79" s="143">
        <f t="shared" si="23"/>
        <v>6.9370025857032197E-2</v>
      </c>
      <c r="I79" s="143">
        <f t="shared" si="23"/>
        <v>7.977552973558702E-2</v>
      </c>
      <c r="J79" s="143">
        <f t="shared" si="23"/>
        <v>9.1741859195925063E-2</v>
      </c>
      <c r="K79" s="84">
        <f>M35</f>
        <v>0.10550313807531382</v>
      </c>
      <c r="L79" s="382">
        <f t="shared" ref="L79:V93" si="24">((K79)*$K$143)</f>
        <v>0.12132860878661088</v>
      </c>
      <c r="M79" s="143">
        <f t="shared" si="24"/>
        <v>0.1395279001046025</v>
      </c>
      <c r="N79" s="143">
        <f t="shared" si="24"/>
        <v>0.16045708512029286</v>
      </c>
      <c r="O79" s="143">
        <f t="shared" si="24"/>
        <v>0.18452564788833678</v>
      </c>
      <c r="P79" s="143">
        <f t="shared" si="24"/>
        <v>0.21220449507158728</v>
      </c>
      <c r="Q79" s="383">
        <f t="shared" si="24"/>
        <v>0.24403516933232536</v>
      </c>
      <c r="R79" s="155">
        <f t="shared" si="24"/>
        <v>0.28064044473217414</v>
      </c>
      <c r="S79" s="155">
        <f t="shared" si="24"/>
        <v>0.32273651144200022</v>
      </c>
      <c r="T79" s="155">
        <f t="shared" si="24"/>
        <v>0.37114698815830022</v>
      </c>
      <c r="U79" s="155">
        <f t="shared" si="24"/>
        <v>0.42681903638204521</v>
      </c>
      <c r="V79" s="155">
        <f t="shared" si="24"/>
        <v>0.49084189183935195</v>
      </c>
    </row>
    <row r="80" spans="1:22" x14ac:dyDescent="0.25">
      <c r="B80" s="76">
        <v>2</v>
      </c>
      <c r="C80" s="158"/>
      <c r="D80" s="94">
        <f t="shared" si="23"/>
        <v>6.1753164161509097E-2</v>
      </c>
      <c r="E80" s="94">
        <f t="shared" si="23"/>
        <v>7.1016138785735455E-2</v>
      </c>
      <c r="F80" s="94">
        <f t="shared" si="23"/>
        <v>8.1668559603595772E-2</v>
      </c>
      <c r="G80" s="94">
        <f t="shared" si="23"/>
        <v>9.3918843544135128E-2</v>
      </c>
      <c r="H80" s="94">
        <f t="shared" si="23"/>
        <v>0.10800667007575539</v>
      </c>
      <c r="I80" s="94">
        <f t="shared" si="23"/>
        <v>0.12420767058711869</v>
      </c>
      <c r="J80" s="94">
        <f t="shared" si="23"/>
        <v>0.14283882117518648</v>
      </c>
      <c r="K80" s="98">
        <f t="shared" ref="K80:K93" si="25">M36</f>
        <v>0.16426464435146443</v>
      </c>
      <c r="L80" s="384">
        <f t="shared" si="24"/>
        <v>0.18890434100418407</v>
      </c>
      <c r="M80" s="94">
        <f t="shared" si="24"/>
        <v>0.21723999215481166</v>
      </c>
      <c r="N80" s="94">
        <f t="shared" si="24"/>
        <v>0.24982599097803337</v>
      </c>
      <c r="O80" s="94">
        <f t="shared" si="24"/>
        <v>0.28729988962473835</v>
      </c>
      <c r="P80" s="94">
        <f t="shared" si="24"/>
        <v>0.33039487306844906</v>
      </c>
      <c r="Q80" s="385">
        <f t="shared" si="24"/>
        <v>0.37995410402871638</v>
      </c>
      <c r="R80" s="159">
        <f t="shared" si="24"/>
        <v>0.4369472196330238</v>
      </c>
      <c r="S80" s="159">
        <f t="shared" si="24"/>
        <v>0.5024893025779773</v>
      </c>
      <c r="T80" s="159">
        <f t="shared" si="24"/>
        <v>0.57786269796467382</v>
      </c>
      <c r="U80" s="159">
        <f t="shared" si="24"/>
        <v>0.66454210265937486</v>
      </c>
      <c r="V80" s="159">
        <f t="shared" si="24"/>
        <v>0.76422341805828098</v>
      </c>
    </row>
    <row r="81" spans="2:22" x14ac:dyDescent="0.25">
      <c r="B81" s="76">
        <v>3</v>
      </c>
      <c r="C81" s="161"/>
      <c r="D81" s="146">
        <f t="shared" si="23"/>
        <v>8.5564214061491506E-2</v>
      </c>
      <c r="E81" s="146">
        <f t="shared" si="23"/>
        <v>9.8398846170715218E-2</v>
      </c>
      <c r="F81" s="146">
        <f t="shared" si="23"/>
        <v>0.11315867309632249</v>
      </c>
      <c r="G81" s="146">
        <f t="shared" si="23"/>
        <v>0.13013247406077086</v>
      </c>
      <c r="H81" s="146">
        <f t="shared" si="23"/>
        <v>0.14965234516988649</v>
      </c>
      <c r="I81" s="146">
        <f t="shared" si="23"/>
        <v>0.17210019694536943</v>
      </c>
      <c r="J81" s="146">
        <f t="shared" si="23"/>
        <v>0.19791522648717483</v>
      </c>
      <c r="K81" s="105">
        <f t="shared" si="25"/>
        <v>0.22760251046025104</v>
      </c>
      <c r="L81" s="386">
        <f t="shared" si="24"/>
        <v>0.26174288702928866</v>
      </c>
      <c r="M81" s="146">
        <f t="shared" si="24"/>
        <v>0.30100432008368194</v>
      </c>
      <c r="N81" s="146">
        <f t="shared" si="24"/>
        <v>0.34615496809623419</v>
      </c>
      <c r="O81" s="146">
        <f t="shared" si="24"/>
        <v>0.39807821331066928</v>
      </c>
      <c r="P81" s="146">
        <f t="shared" si="24"/>
        <v>0.45778994530726963</v>
      </c>
      <c r="Q81" s="387">
        <f t="shared" si="24"/>
        <v>0.52645843710336004</v>
      </c>
      <c r="R81" s="162">
        <f t="shared" si="24"/>
        <v>0.60542720266886396</v>
      </c>
      <c r="S81" s="162">
        <f t="shared" si="24"/>
        <v>0.69624128306919353</v>
      </c>
      <c r="T81" s="162">
        <f t="shared" si="24"/>
        <v>0.80067747552957247</v>
      </c>
      <c r="U81" s="162">
        <f t="shared" si="24"/>
        <v>0.92077909685900827</v>
      </c>
      <c r="V81" s="162">
        <f t="shared" si="24"/>
        <v>1.0588959613878595</v>
      </c>
    </row>
    <row r="82" spans="2:22" x14ac:dyDescent="0.25">
      <c r="B82" s="76">
        <v>4</v>
      </c>
      <c r="C82" s="158"/>
      <c r="D82" s="94">
        <f t="shared" si="23"/>
        <v>0.11109568713057805</v>
      </c>
      <c r="E82" s="94">
        <f t="shared" si="23"/>
        <v>0.12776004020016474</v>
      </c>
      <c r="F82" s="94">
        <f t="shared" si="23"/>
        <v>0.14692404623018943</v>
      </c>
      <c r="G82" s="94">
        <f t="shared" si="23"/>
        <v>0.16896265316471781</v>
      </c>
      <c r="H82" s="94">
        <f t="shared" si="23"/>
        <v>0.19430705113942548</v>
      </c>
      <c r="I82" s="94">
        <f t="shared" si="23"/>
        <v>0.22345310881033928</v>
      </c>
      <c r="J82" s="94">
        <f t="shared" si="23"/>
        <v>0.25697107513189016</v>
      </c>
      <c r="K82" s="98">
        <f t="shared" si="25"/>
        <v>0.29551673640167364</v>
      </c>
      <c r="L82" s="384">
        <f t="shared" si="24"/>
        <v>0.33984424686192466</v>
      </c>
      <c r="M82" s="94">
        <f t="shared" si="24"/>
        <v>0.39082088389121333</v>
      </c>
      <c r="N82" s="94">
        <f t="shared" si="24"/>
        <v>0.44944401647489529</v>
      </c>
      <c r="O82" s="94">
        <f t="shared" si="24"/>
        <v>0.51686061894612956</v>
      </c>
      <c r="P82" s="94">
        <f t="shared" si="24"/>
        <v>0.59438971178804889</v>
      </c>
      <c r="Q82" s="385">
        <f t="shared" si="24"/>
        <v>0.68354816855625622</v>
      </c>
      <c r="R82" s="159">
        <f t="shared" si="24"/>
        <v>0.78608039383969464</v>
      </c>
      <c r="S82" s="159">
        <f t="shared" si="24"/>
        <v>0.90399245291564878</v>
      </c>
      <c r="T82" s="159">
        <f t="shared" si="24"/>
        <v>1.0395913208529961</v>
      </c>
      <c r="U82" s="159">
        <f t="shared" si="24"/>
        <v>1.1955300189809455</v>
      </c>
      <c r="V82" s="159">
        <f t="shared" si="24"/>
        <v>1.3748595218280872</v>
      </c>
    </row>
    <row r="83" spans="2:22" x14ac:dyDescent="0.25">
      <c r="B83" s="76">
        <v>5</v>
      </c>
      <c r="C83" s="158"/>
      <c r="D83" s="94">
        <f t="shared" si="23"/>
        <v>0.13834758336876862</v>
      </c>
      <c r="E83" s="94">
        <f t="shared" si="23"/>
        <v>0.15909972087408392</v>
      </c>
      <c r="F83" s="94">
        <f t="shared" si="23"/>
        <v>0.1829646790051965</v>
      </c>
      <c r="G83" s="94">
        <f t="shared" si="23"/>
        <v>0.21040938085597596</v>
      </c>
      <c r="H83" s="94">
        <f t="shared" si="23"/>
        <v>0.24197078798437235</v>
      </c>
      <c r="I83" s="94">
        <f t="shared" si="23"/>
        <v>0.27826640618202819</v>
      </c>
      <c r="J83" s="94">
        <f t="shared" si="23"/>
        <v>0.32000636710933239</v>
      </c>
      <c r="K83" s="98">
        <f t="shared" si="25"/>
        <v>0.36800732217573223</v>
      </c>
      <c r="L83" s="384">
        <f t="shared" si="24"/>
        <v>0.42320842050209201</v>
      </c>
      <c r="M83" s="94">
        <f t="shared" si="24"/>
        <v>0.48668968357740577</v>
      </c>
      <c r="N83" s="94">
        <f t="shared" si="24"/>
        <v>0.55969313611401661</v>
      </c>
      <c r="O83" s="94">
        <f t="shared" si="24"/>
        <v>0.64364710653111901</v>
      </c>
      <c r="P83" s="94">
        <f t="shared" si="24"/>
        <v>0.74019417251078679</v>
      </c>
      <c r="Q83" s="385">
        <f t="shared" si="24"/>
        <v>0.85122329838740474</v>
      </c>
      <c r="R83" s="159">
        <f t="shared" si="24"/>
        <v>0.97890679314551532</v>
      </c>
      <c r="S83" s="159">
        <f t="shared" si="24"/>
        <v>1.1257428121173425</v>
      </c>
      <c r="T83" s="159">
        <f t="shared" si="24"/>
        <v>1.2946042339349437</v>
      </c>
      <c r="U83" s="159">
        <f t="shared" si="24"/>
        <v>1.4887948690251851</v>
      </c>
      <c r="V83" s="159">
        <f t="shared" si="24"/>
        <v>1.7121140993789628</v>
      </c>
    </row>
    <row r="84" spans="2:22" x14ac:dyDescent="0.25">
      <c r="B84" s="76">
        <v>10</v>
      </c>
      <c r="C84" s="161"/>
      <c r="D84" s="146">
        <f t="shared" si="23"/>
        <v>0.30041341209628353</v>
      </c>
      <c r="E84" s="146">
        <f t="shared" si="23"/>
        <v>0.34547542391072605</v>
      </c>
      <c r="F84" s="146">
        <f t="shared" si="23"/>
        <v>0.39729673749733496</v>
      </c>
      <c r="G84" s="146">
        <f t="shared" si="23"/>
        <v>0.45689124812193516</v>
      </c>
      <c r="H84" s="146">
        <f t="shared" si="23"/>
        <v>0.52542493534022539</v>
      </c>
      <c r="I84" s="146">
        <f t="shared" si="23"/>
        <v>0.6042386756412591</v>
      </c>
      <c r="J84" s="146">
        <f t="shared" si="23"/>
        <v>0.69487447698744798</v>
      </c>
      <c r="K84" s="105">
        <f t="shared" si="25"/>
        <v>0.79910564853556509</v>
      </c>
      <c r="L84" s="386">
        <f t="shared" si="24"/>
        <v>0.91897149581589976</v>
      </c>
      <c r="M84" s="146">
        <f t="shared" si="24"/>
        <v>1.0568172201882846</v>
      </c>
      <c r="N84" s="146">
        <f t="shared" si="24"/>
        <v>1.2153398032165272</v>
      </c>
      <c r="O84" s="146">
        <f t="shared" si="24"/>
        <v>1.3976407736990062</v>
      </c>
      <c r="P84" s="146">
        <f t="shared" si="24"/>
        <v>1.607286889753857</v>
      </c>
      <c r="Q84" s="387">
        <f t="shared" si="24"/>
        <v>1.8483799232169353</v>
      </c>
      <c r="R84" s="162">
        <f t="shared" si="24"/>
        <v>2.1256369116994756</v>
      </c>
      <c r="S84" s="162">
        <f t="shared" si="24"/>
        <v>2.4444824484543966</v>
      </c>
      <c r="T84" s="162">
        <f t="shared" si="24"/>
        <v>2.8111548157225559</v>
      </c>
      <c r="U84" s="162">
        <f t="shared" si="24"/>
        <v>3.2328280380809389</v>
      </c>
      <c r="V84" s="162">
        <f t="shared" si="24"/>
        <v>3.7177522437930794</v>
      </c>
    </row>
    <row r="85" spans="2:22" x14ac:dyDescent="0.25">
      <c r="B85" s="76">
        <v>20</v>
      </c>
      <c r="C85" s="158"/>
      <c r="D85" s="94">
        <f t="shared" si="23"/>
        <v>0.69012926904669525</v>
      </c>
      <c r="E85" s="94">
        <f t="shared" si="23"/>
        <v>0.79364865940369944</v>
      </c>
      <c r="F85" s="94">
        <f t="shared" si="23"/>
        <v>0.91269595831425432</v>
      </c>
      <c r="G85" s="94">
        <f t="shared" si="23"/>
        <v>1.0496003520613923</v>
      </c>
      <c r="H85" s="94">
        <f t="shared" si="23"/>
        <v>1.2070404048706012</v>
      </c>
      <c r="I85" s="94">
        <f t="shared" si="23"/>
        <v>1.3880964656011912</v>
      </c>
      <c r="J85" s="94">
        <f t="shared" si="23"/>
        <v>1.5963109354413698</v>
      </c>
      <c r="K85" s="98">
        <f t="shared" si="25"/>
        <v>1.835757575757575</v>
      </c>
      <c r="L85" s="384">
        <f t="shared" si="24"/>
        <v>2.1111212121212111</v>
      </c>
      <c r="M85" s="94">
        <f t="shared" si="24"/>
        <v>2.4277893939393924</v>
      </c>
      <c r="N85" s="94">
        <f t="shared" si="24"/>
        <v>2.7919578030303009</v>
      </c>
      <c r="O85" s="94">
        <f t="shared" si="24"/>
        <v>3.2107514734848457</v>
      </c>
      <c r="P85" s="94">
        <f t="shared" si="24"/>
        <v>3.6923641945075723</v>
      </c>
      <c r="Q85" s="385">
        <f t="shared" si="24"/>
        <v>4.2462188236837077</v>
      </c>
      <c r="R85" s="159">
        <f t="shared" si="24"/>
        <v>4.8831516472362635</v>
      </c>
      <c r="S85" s="159">
        <f t="shared" si="24"/>
        <v>5.6156243943217028</v>
      </c>
      <c r="T85" s="159">
        <f t="shared" si="24"/>
        <v>6.4579680534699575</v>
      </c>
      <c r="U85" s="159">
        <f t="shared" si="24"/>
        <v>7.4266632614904502</v>
      </c>
      <c r="V85" s="159">
        <f t="shared" si="24"/>
        <v>8.5406627507140165</v>
      </c>
    </row>
    <row r="86" spans="2:22" x14ac:dyDescent="0.25">
      <c r="B86" s="76">
        <v>30</v>
      </c>
      <c r="C86" s="158"/>
      <c r="D86" s="94">
        <f t="shared" si="23"/>
        <v>1.5152541115203193</v>
      </c>
      <c r="E86" s="94">
        <f t="shared" si="23"/>
        <v>1.7425422282483671</v>
      </c>
      <c r="F86" s="94">
        <f t="shared" si="23"/>
        <v>2.003923562485622</v>
      </c>
      <c r="G86" s="94">
        <f t="shared" si="23"/>
        <v>2.3045120968584651</v>
      </c>
      <c r="H86" s="94">
        <f t="shared" si="23"/>
        <v>2.6501889113872346</v>
      </c>
      <c r="I86" s="94">
        <f t="shared" si="23"/>
        <v>3.0477172480953194</v>
      </c>
      <c r="J86" s="94">
        <f t="shared" si="23"/>
        <v>3.5048748353096171</v>
      </c>
      <c r="K86" s="98">
        <f t="shared" si="25"/>
        <v>4.0306060606060594</v>
      </c>
      <c r="L86" s="384">
        <f t="shared" si="24"/>
        <v>4.6351969696969677</v>
      </c>
      <c r="M86" s="94">
        <f t="shared" si="24"/>
        <v>5.3304765151515126</v>
      </c>
      <c r="N86" s="94">
        <f t="shared" si="24"/>
        <v>6.130047992424239</v>
      </c>
      <c r="O86" s="94">
        <f t="shared" si="24"/>
        <v>7.0495551912878742</v>
      </c>
      <c r="P86" s="94">
        <f t="shared" si="24"/>
        <v>8.1069884699810544</v>
      </c>
      <c r="Q86" s="385">
        <f t="shared" si="24"/>
        <v>9.3230367404782122</v>
      </c>
      <c r="R86" s="159">
        <f t="shared" si="24"/>
        <v>10.721492251549943</v>
      </c>
      <c r="S86" s="159">
        <f t="shared" si="24"/>
        <v>12.329716089282433</v>
      </c>
      <c r="T86" s="159">
        <f t="shared" si="24"/>
        <v>14.179173502674796</v>
      </c>
      <c r="U86" s="159">
        <f t="shared" si="24"/>
        <v>16.306049528076013</v>
      </c>
      <c r="V86" s="159">
        <f t="shared" si="24"/>
        <v>18.751956957287412</v>
      </c>
    </row>
    <row r="87" spans="2:22" x14ac:dyDescent="0.25">
      <c r="B87" s="76">
        <v>40</v>
      </c>
      <c r="C87" s="158"/>
      <c r="D87" s="94">
        <f t="shared" si="23"/>
        <v>2.4977517321781995</v>
      </c>
      <c r="E87" s="94">
        <f t="shared" si="23"/>
        <v>2.8724144920049293</v>
      </c>
      <c r="F87" s="94">
        <f t="shared" si="23"/>
        <v>3.3032766658056683</v>
      </c>
      <c r="G87" s="94">
        <f t="shared" si="23"/>
        <v>3.7987681656765182</v>
      </c>
      <c r="H87" s="94">
        <f t="shared" si="23"/>
        <v>4.3685833905279958</v>
      </c>
      <c r="I87" s="94">
        <f t="shared" si="23"/>
        <v>5.0238708991071945</v>
      </c>
      <c r="J87" s="94">
        <f t="shared" si="23"/>
        <v>5.7774515339732737</v>
      </c>
      <c r="K87" s="98">
        <f t="shared" si="25"/>
        <v>6.6440692640692642</v>
      </c>
      <c r="L87" s="384">
        <f t="shared" si="24"/>
        <v>7.6406796536796531</v>
      </c>
      <c r="M87" s="94">
        <f t="shared" si="24"/>
        <v>8.7867816017316009</v>
      </c>
      <c r="N87" s="94">
        <f t="shared" si="24"/>
        <v>10.104798841991339</v>
      </c>
      <c r="O87" s="94">
        <f t="shared" si="24"/>
        <v>11.620518668290039</v>
      </c>
      <c r="P87" s="94">
        <f t="shared" si="24"/>
        <v>13.363596468533544</v>
      </c>
      <c r="Q87" s="385">
        <f t="shared" si="24"/>
        <v>15.368135938813575</v>
      </c>
      <c r="R87" s="159">
        <f t="shared" si="24"/>
        <v>17.67335632963561</v>
      </c>
      <c r="S87" s="159">
        <f t="shared" si="24"/>
        <v>20.32435977908095</v>
      </c>
      <c r="T87" s="159">
        <f t="shared" si="24"/>
        <v>23.373013745943091</v>
      </c>
      <c r="U87" s="159">
        <f t="shared" si="24"/>
        <v>26.878965807834554</v>
      </c>
      <c r="V87" s="159">
        <f t="shared" si="24"/>
        <v>30.910810679009735</v>
      </c>
    </row>
    <row r="88" spans="2:22" x14ac:dyDescent="0.25">
      <c r="B88" s="76">
        <v>50</v>
      </c>
      <c r="C88" s="158"/>
      <c r="D88" s="94">
        <f t="shared" si="23"/>
        <v>3.6376221310203354</v>
      </c>
      <c r="E88" s="94">
        <f t="shared" si="23"/>
        <v>4.1832654506733853</v>
      </c>
      <c r="F88" s="94">
        <f t="shared" si="23"/>
        <v>4.8107552682743924</v>
      </c>
      <c r="G88" s="94">
        <f t="shared" si="23"/>
        <v>5.5323685585155511</v>
      </c>
      <c r="H88" s="94">
        <f t="shared" si="23"/>
        <v>6.3622238422928836</v>
      </c>
      <c r="I88" s="94">
        <f t="shared" si="23"/>
        <v>7.3165574186368154</v>
      </c>
      <c r="J88" s="94">
        <f t="shared" si="23"/>
        <v>8.4140410314323368</v>
      </c>
      <c r="K88" s="98">
        <f t="shared" si="25"/>
        <v>9.6761471861471868</v>
      </c>
      <c r="L88" s="384">
        <f t="shared" si="24"/>
        <v>11.127569264069264</v>
      </c>
      <c r="M88" s="94">
        <f t="shared" si="24"/>
        <v>12.796704653679653</v>
      </c>
      <c r="N88" s="94">
        <f t="shared" si="24"/>
        <v>14.716210351731599</v>
      </c>
      <c r="O88" s="94">
        <f t="shared" si="24"/>
        <v>16.923641904491337</v>
      </c>
      <c r="P88" s="94">
        <f t="shared" si="24"/>
        <v>19.462188190165037</v>
      </c>
      <c r="Q88" s="385">
        <f t="shared" si="24"/>
        <v>22.381516418689792</v>
      </c>
      <c r="R88" s="159">
        <f t="shared" si="24"/>
        <v>25.73874388149326</v>
      </c>
      <c r="S88" s="159">
        <f t="shared" si="24"/>
        <v>29.599555463717248</v>
      </c>
      <c r="T88" s="159">
        <f t="shared" si="24"/>
        <v>34.039488783274834</v>
      </c>
      <c r="U88" s="159">
        <f t="shared" si="24"/>
        <v>39.145412100766059</v>
      </c>
      <c r="V88" s="159">
        <f t="shared" si="24"/>
        <v>45.017223915880962</v>
      </c>
    </row>
    <row r="89" spans="2:22" x14ac:dyDescent="0.25">
      <c r="B89" s="76">
        <v>60</v>
      </c>
      <c r="C89" s="158"/>
      <c r="D89" s="94">
        <f t="shared" si="23"/>
        <v>4.9348653080467262</v>
      </c>
      <c r="E89" s="94">
        <f t="shared" si="23"/>
        <v>5.6750951042537343</v>
      </c>
      <c r="F89" s="94">
        <f t="shared" si="23"/>
        <v>6.5263593698917939</v>
      </c>
      <c r="G89" s="94">
        <f t="shared" si="23"/>
        <v>7.5053132753755625</v>
      </c>
      <c r="H89" s="94">
        <f t="shared" si="23"/>
        <v>8.6311102666818957</v>
      </c>
      <c r="I89" s="94">
        <f t="shared" si="23"/>
        <v>9.9257768066841798</v>
      </c>
      <c r="J89" s="94">
        <f t="shared" si="23"/>
        <v>11.414643327686806</v>
      </c>
      <c r="K89" s="98">
        <f t="shared" si="25"/>
        <v>13.126839826839825</v>
      </c>
      <c r="L89" s="384">
        <f t="shared" si="24"/>
        <v>15.095865800865798</v>
      </c>
      <c r="M89" s="94">
        <f t="shared" si="24"/>
        <v>17.360245670995667</v>
      </c>
      <c r="N89" s="94">
        <f t="shared" si="24"/>
        <v>19.964282521645014</v>
      </c>
      <c r="O89" s="94">
        <f t="shared" si="24"/>
        <v>22.958924899891766</v>
      </c>
      <c r="P89" s="94">
        <f t="shared" si="24"/>
        <v>26.40276363487553</v>
      </c>
      <c r="Q89" s="385">
        <f t="shared" si="24"/>
        <v>30.363178180106857</v>
      </c>
      <c r="R89" s="159">
        <f t="shared" si="24"/>
        <v>34.917654907122881</v>
      </c>
      <c r="S89" s="159">
        <f t="shared" si="24"/>
        <v>40.155303143191311</v>
      </c>
      <c r="T89" s="159">
        <f t="shared" si="24"/>
        <v>46.178598614670001</v>
      </c>
      <c r="U89" s="159">
        <f t="shared" si="24"/>
        <v>53.105388406870496</v>
      </c>
      <c r="V89" s="159">
        <f t="shared" si="24"/>
        <v>61.071196667901063</v>
      </c>
    </row>
    <row r="90" spans="2:22" x14ac:dyDescent="0.25">
      <c r="B90" s="76">
        <v>70</v>
      </c>
      <c r="C90" s="161"/>
      <c r="D90" s="146">
        <f t="shared" si="23"/>
        <v>6.3894812632573732</v>
      </c>
      <c r="E90" s="146">
        <f t="shared" si="23"/>
        <v>7.347903452745979</v>
      </c>
      <c r="F90" s="146">
        <f t="shared" si="23"/>
        <v>8.450088970657875</v>
      </c>
      <c r="G90" s="146">
        <f t="shared" si="23"/>
        <v>9.7176023162565546</v>
      </c>
      <c r="H90" s="146">
        <f t="shared" si="23"/>
        <v>11.175242663695037</v>
      </c>
      <c r="I90" s="146">
        <f t="shared" si="23"/>
        <v>12.851529063249293</v>
      </c>
      <c r="J90" s="146">
        <f t="shared" si="23"/>
        <v>14.779258422736685</v>
      </c>
      <c r="K90" s="105">
        <f t="shared" si="25"/>
        <v>16.996147186147187</v>
      </c>
      <c r="L90" s="386">
        <f t="shared" si="24"/>
        <v>19.545569264069265</v>
      </c>
      <c r="M90" s="146">
        <f t="shared" si="24"/>
        <v>22.477404653679653</v>
      </c>
      <c r="N90" s="146">
        <f t="shared" si="24"/>
        <v>25.849015351731598</v>
      </c>
      <c r="O90" s="146">
        <f t="shared" si="24"/>
        <v>29.726367654491337</v>
      </c>
      <c r="P90" s="146">
        <f t="shared" si="24"/>
        <v>34.185322802665034</v>
      </c>
      <c r="Q90" s="387">
        <f t="shared" si="24"/>
        <v>39.313121223064783</v>
      </c>
      <c r="R90" s="162">
        <f t="shared" si="24"/>
        <v>45.210089406524496</v>
      </c>
      <c r="S90" s="162">
        <f t="shared" si="24"/>
        <v>51.991602817503164</v>
      </c>
      <c r="T90" s="162">
        <f t="shared" si="24"/>
        <v>59.790343240128635</v>
      </c>
      <c r="U90" s="162">
        <f t="shared" si="24"/>
        <v>68.758894726147929</v>
      </c>
      <c r="V90" s="162">
        <f t="shared" si="24"/>
        <v>79.072728935070117</v>
      </c>
    </row>
    <row r="91" spans="2:22" x14ac:dyDescent="0.25">
      <c r="B91" s="76">
        <v>80</v>
      </c>
      <c r="C91" s="158"/>
      <c r="D91" s="94">
        <f t="shared" si="23"/>
        <v>8.0014699966522773</v>
      </c>
      <c r="E91" s="94">
        <f t="shared" si="23"/>
        <v>9.2016904961501176</v>
      </c>
      <c r="F91" s="94">
        <f t="shared" si="23"/>
        <v>10.581944070572634</v>
      </c>
      <c r="G91" s="94">
        <f t="shared" si="23"/>
        <v>12.169235681158527</v>
      </c>
      <c r="H91" s="94">
        <f t="shared" si="23"/>
        <v>13.994621033332306</v>
      </c>
      <c r="I91" s="94">
        <f t="shared" si="23"/>
        <v>16.09381418833215</v>
      </c>
      <c r="J91" s="94">
        <f t="shared" si="23"/>
        <v>18.50788631658197</v>
      </c>
      <c r="K91" s="98">
        <f t="shared" si="25"/>
        <v>21.284069264069263</v>
      </c>
      <c r="L91" s="384">
        <f t="shared" si="24"/>
        <v>24.47667965367965</v>
      </c>
      <c r="M91" s="94">
        <f t="shared" si="24"/>
        <v>28.148181601731594</v>
      </c>
      <c r="N91" s="94">
        <f t="shared" si="24"/>
        <v>32.370408841991328</v>
      </c>
      <c r="O91" s="94">
        <f t="shared" si="24"/>
        <v>37.225970168290026</v>
      </c>
      <c r="P91" s="94">
        <f t="shared" si="24"/>
        <v>42.809865693533524</v>
      </c>
      <c r="Q91" s="385">
        <f t="shared" si="24"/>
        <v>49.231345547563549</v>
      </c>
      <c r="R91" s="159">
        <f t="shared" si="24"/>
        <v>56.616047379698074</v>
      </c>
      <c r="S91" s="159">
        <f t="shared" si="24"/>
        <v>65.108454486652775</v>
      </c>
      <c r="T91" s="159">
        <f t="shared" si="24"/>
        <v>74.874722659650686</v>
      </c>
      <c r="U91" s="159">
        <f t="shared" si="24"/>
        <v>86.105931058598287</v>
      </c>
      <c r="V91" s="159">
        <f t="shared" si="24"/>
        <v>99.021820717388024</v>
      </c>
    </row>
    <row r="92" spans="2:22" x14ac:dyDescent="0.25">
      <c r="B92" s="76">
        <v>90</v>
      </c>
      <c r="C92" s="158"/>
      <c r="D92" s="94">
        <f t="shared" si="23"/>
        <v>9.7708315082314314</v>
      </c>
      <c r="E92" s="94">
        <f t="shared" si="23"/>
        <v>11.236456234466145</v>
      </c>
      <c r="F92" s="94">
        <f t="shared" si="23"/>
        <v>12.921924669636066</v>
      </c>
      <c r="G92" s="94">
        <f t="shared" si="23"/>
        <v>14.860213370081475</v>
      </c>
      <c r="H92" s="94">
        <f t="shared" si="23"/>
        <v>17.089245375593695</v>
      </c>
      <c r="I92" s="94">
        <f t="shared" si="23"/>
        <v>19.652632181932749</v>
      </c>
      <c r="J92" s="94">
        <f t="shared" si="23"/>
        <v>22.60052700922266</v>
      </c>
      <c r="K92" s="98">
        <f t="shared" si="25"/>
        <v>25.990606060606058</v>
      </c>
      <c r="L92" s="384">
        <f t="shared" si="24"/>
        <v>29.889196969696965</v>
      </c>
      <c r="M92" s="94">
        <f t="shared" si="24"/>
        <v>34.372576515151508</v>
      </c>
      <c r="N92" s="94">
        <f t="shared" si="24"/>
        <v>39.528462992424231</v>
      </c>
      <c r="O92" s="94">
        <f t="shared" si="24"/>
        <v>45.45773244128786</v>
      </c>
      <c r="P92" s="94">
        <f t="shared" si="24"/>
        <v>52.276392307481032</v>
      </c>
      <c r="Q92" s="385">
        <f t="shared" si="24"/>
        <v>60.117851153603183</v>
      </c>
      <c r="R92" s="159">
        <f t="shared" si="24"/>
        <v>69.13552882664365</v>
      </c>
      <c r="S92" s="159">
        <f t="shared" si="24"/>
        <v>79.505858150640194</v>
      </c>
      <c r="T92" s="159">
        <f t="shared" si="24"/>
        <v>91.431736873236218</v>
      </c>
      <c r="U92" s="159">
        <f t="shared" si="24"/>
        <v>105.14649740422165</v>
      </c>
      <c r="V92" s="159">
        <f t="shared" si="24"/>
        <v>120.91847201485488</v>
      </c>
    </row>
    <row r="93" spans="2:22" x14ac:dyDescent="0.25">
      <c r="B93" s="76">
        <v>100</v>
      </c>
      <c r="C93" s="164"/>
      <c r="D93" s="144">
        <f t="shared" si="23"/>
        <v>11.697565797994848</v>
      </c>
      <c r="E93" s="144">
        <f t="shared" si="23"/>
        <v>13.452200667694074</v>
      </c>
      <c r="F93" s="144">
        <f t="shared" si="23"/>
        <v>15.470030767848185</v>
      </c>
      <c r="G93" s="144">
        <f t="shared" si="23"/>
        <v>17.790535383025411</v>
      </c>
      <c r="H93" s="144">
        <f t="shared" si="23"/>
        <v>20.459115690479219</v>
      </c>
      <c r="I93" s="144">
        <f t="shared" si="23"/>
        <v>23.527983044051101</v>
      </c>
      <c r="J93" s="144">
        <f t="shared" si="23"/>
        <v>27.057180500658763</v>
      </c>
      <c r="K93" s="165">
        <f t="shared" si="25"/>
        <v>31.115757575757574</v>
      </c>
      <c r="L93" s="388">
        <f t="shared" si="24"/>
        <v>35.783121212121209</v>
      </c>
      <c r="M93" s="144">
        <f t="shared" si="24"/>
        <v>41.150589393939384</v>
      </c>
      <c r="N93" s="144">
        <f t="shared" si="24"/>
        <v>47.323177803030291</v>
      </c>
      <c r="O93" s="144">
        <f t="shared" si="24"/>
        <v>54.421654473484828</v>
      </c>
      <c r="P93" s="144">
        <f t="shared" si="24"/>
        <v>62.584902644507551</v>
      </c>
      <c r="Q93" s="389">
        <f t="shared" si="24"/>
        <v>71.972638041183671</v>
      </c>
      <c r="R93" s="166">
        <f t="shared" si="24"/>
        <v>82.768533747361218</v>
      </c>
      <c r="S93" s="166">
        <f t="shared" si="24"/>
        <v>95.183813809465391</v>
      </c>
      <c r="T93" s="166">
        <f t="shared" si="24"/>
        <v>109.46138588088519</v>
      </c>
      <c r="U93" s="166">
        <f t="shared" si="24"/>
        <v>125.88059376301796</v>
      </c>
      <c r="V93" s="166">
        <f t="shared" si="24"/>
        <v>144.76268282747063</v>
      </c>
    </row>
    <row r="94" spans="2:22" ht="15.75" thickBot="1" x14ac:dyDescent="0.3">
      <c r="B94" s="76"/>
      <c r="C94" s="167"/>
      <c r="D94" s="167"/>
      <c r="E94" s="167"/>
      <c r="F94" s="167"/>
      <c r="G94" s="167"/>
      <c r="H94" s="167"/>
      <c r="I94" s="167"/>
      <c r="J94" s="167"/>
      <c r="K94" s="93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</row>
    <row r="95" spans="2:22" ht="15.75" thickBot="1" x14ac:dyDescent="0.3">
      <c r="E95" s="378"/>
      <c r="F95" s="137"/>
      <c r="G95" s="137"/>
      <c r="H95" s="137"/>
      <c r="I95" s="376" t="s">
        <v>223</v>
      </c>
      <c r="J95" s="377"/>
      <c r="K95" s="211"/>
      <c r="L95" s="211"/>
      <c r="M95" s="211"/>
      <c r="N95" s="211"/>
      <c r="O95" s="212"/>
      <c r="P95" s="137"/>
    </row>
    <row r="96" spans="2:22" x14ac:dyDescent="0.25">
      <c r="D96" s="379"/>
      <c r="E96" s="380"/>
      <c r="F96" s="380"/>
      <c r="G96" s="380"/>
      <c r="H96" s="380"/>
      <c r="I96" s="380"/>
      <c r="J96" s="380"/>
      <c r="K96" s="380"/>
      <c r="L96" s="380"/>
      <c r="M96" s="379"/>
      <c r="N96" s="379"/>
      <c r="O96" s="379"/>
      <c r="P96" s="379"/>
    </row>
    <row r="97" spans="2:22" x14ac:dyDescent="0.25">
      <c r="B97" s="151" t="s">
        <v>53</v>
      </c>
      <c r="C97" s="151"/>
      <c r="D97" s="151"/>
      <c r="E97" s="152"/>
      <c r="F97" s="152"/>
      <c r="G97" s="152"/>
      <c r="H97" s="152"/>
      <c r="I97" s="152"/>
      <c r="K97" s="82">
        <v>1.1499999999999999</v>
      </c>
      <c r="L97" s="42" t="s">
        <v>0</v>
      </c>
    </row>
    <row r="98" spans="2:22" x14ac:dyDescent="0.25">
      <c r="B98" s="76" t="s">
        <v>2</v>
      </c>
      <c r="C98" s="153"/>
      <c r="D98" s="153" t="s">
        <v>33</v>
      </c>
      <c r="E98" s="81" t="s">
        <v>16</v>
      </c>
      <c r="F98" s="81" t="s">
        <v>15</v>
      </c>
      <c r="G98" s="76" t="s">
        <v>14</v>
      </c>
      <c r="H98" s="76" t="s">
        <v>13</v>
      </c>
      <c r="I98" s="76" t="s">
        <v>3</v>
      </c>
      <c r="J98" s="76" t="s">
        <v>4</v>
      </c>
      <c r="K98" s="76" t="s">
        <v>5</v>
      </c>
      <c r="L98" s="381" t="s">
        <v>6</v>
      </c>
      <c r="M98" s="76" t="s">
        <v>20</v>
      </c>
      <c r="N98" s="76" t="s">
        <v>21</v>
      </c>
      <c r="O98" s="76" t="s">
        <v>22</v>
      </c>
      <c r="P98" s="76" t="s">
        <v>23</v>
      </c>
      <c r="Q98" s="76" t="s">
        <v>24</v>
      </c>
      <c r="R98" s="81" t="s">
        <v>25</v>
      </c>
      <c r="S98" s="81" t="s">
        <v>35</v>
      </c>
      <c r="T98" s="81" t="s">
        <v>36</v>
      </c>
      <c r="U98" s="81" t="s">
        <v>37</v>
      </c>
      <c r="V98" s="81" t="s">
        <v>38</v>
      </c>
    </row>
    <row r="99" spans="2:22" x14ac:dyDescent="0.25">
      <c r="B99" s="76">
        <v>1</v>
      </c>
      <c r="C99" s="154"/>
      <c r="D99" s="143">
        <f t="shared" ref="D99:J113" si="26">((E99)/$K$143)</f>
        <v>0.25981076990612395</v>
      </c>
      <c r="E99" s="143">
        <f t="shared" si="26"/>
        <v>0.29878238539204249</v>
      </c>
      <c r="F99" s="143">
        <f t="shared" si="26"/>
        <v>0.34359974320084885</v>
      </c>
      <c r="G99" s="143">
        <f t="shared" si="26"/>
        <v>0.39513970468097614</v>
      </c>
      <c r="H99" s="143">
        <f t="shared" si="26"/>
        <v>0.4544106603831225</v>
      </c>
      <c r="I99" s="143">
        <f t="shared" si="26"/>
        <v>0.52257225944059083</v>
      </c>
      <c r="J99" s="143">
        <f t="shared" si="26"/>
        <v>0.60095809835667946</v>
      </c>
      <c r="K99" s="84">
        <f>P35</f>
        <v>0.69110181311018137</v>
      </c>
      <c r="L99" s="382">
        <f t="shared" ref="L99:V113" si="27">((K99)*$K$143)</f>
        <v>0.79476708507670857</v>
      </c>
      <c r="M99" s="143">
        <f t="shared" si="27"/>
        <v>0.91398214783821474</v>
      </c>
      <c r="N99" s="143">
        <f t="shared" si="27"/>
        <v>1.051079470013947</v>
      </c>
      <c r="O99" s="143">
        <f t="shared" si="27"/>
        <v>1.2087413905160389</v>
      </c>
      <c r="P99" s="143">
        <f t="shared" si="27"/>
        <v>1.3900525990934447</v>
      </c>
      <c r="Q99" s="383">
        <f t="shared" si="27"/>
        <v>1.5985604889574612</v>
      </c>
      <c r="R99" s="155">
        <f t="shared" si="27"/>
        <v>1.8383445623010801</v>
      </c>
      <c r="S99" s="155">
        <f t="shared" si="27"/>
        <v>2.1140962466462421</v>
      </c>
      <c r="T99" s="155">
        <f t="shared" si="27"/>
        <v>2.4312106836431782</v>
      </c>
      <c r="U99" s="155">
        <f t="shared" si="27"/>
        <v>2.7958922861896545</v>
      </c>
      <c r="V99" s="155">
        <f t="shared" si="27"/>
        <v>3.2152761291181022</v>
      </c>
    </row>
    <row r="100" spans="2:22" x14ac:dyDescent="0.25">
      <c r="B100" s="76">
        <v>2</v>
      </c>
      <c r="C100" s="158"/>
      <c r="D100" s="94">
        <f t="shared" si="26"/>
        <v>0.48396781775538539</v>
      </c>
      <c r="E100" s="94">
        <f t="shared" si="26"/>
        <v>0.55656299041869317</v>
      </c>
      <c r="F100" s="94">
        <f t="shared" si="26"/>
        <v>0.64004743898149707</v>
      </c>
      <c r="G100" s="94">
        <f t="shared" si="26"/>
        <v>0.73605455482872162</v>
      </c>
      <c r="H100" s="94">
        <f t="shared" si="26"/>
        <v>0.84646273805302985</v>
      </c>
      <c r="I100" s="94">
        <f t="shared" si="26"/>
        <v>0.97343214876098427</v>
      </c>
      <c r="J100" s="94">
        <f t="shared" si="26"/>
        <v>1.1194469710751318</v>
      </c>
      <c r="K100" s="98">
        <f t="shared" ref="K100:K113" si="28">P36</f>
        <v>1.2873640167364016</v>
      </c>
      <c r="L100" s="384">
        <f t="shared" si="27"/>
        <v>1.4804686192468617</v>
      </c>
      <c r="M100" s="94">
        <f t="shared" si="27"/>
        <v>1.7025389121338907</v>
      </c>
      <c r="N100" s="94">
        <f t="shared" si="27"/>
        <v>1.9579197489539741</v>
      </c>
      <c r="O100" s="94">
        <f t="shared" si="27"/>
        <v>2.25160771129707</v>
      </c>
      <c r="P100" s="94">
        <f t="shared" si="27"/>
        <v>2.5893488679916303</v>
      </c>
      <c r="Q100" s="385">
        <f t="shared" si="27"/>
        <v>2.9777511981903748</v>
      </c>
      <c r="R100" s="159">
        <f t="shared" si="27"/>
        <v>3.4244138779189308</v>
      </c>
      <c r="S100" s="159">
        <f t="shared" si="27"/>
        <v>3.93807595960677</v>
      </c>
      <c r="T100" s="159">
        <f t="shared" si="27"/>
        <v>4.5287873535477852</v>
      </c>
      <c r="U100" s="159">
        <f t="shared" si="27"/>
        <v>5.2081054565799523</v>
      </c>
      <c r="V100" s="159">
        <f t="shared" si="27"/>
        <v>5.9893212750669447</v>
      </c>
    </row>
    <row r="101" spans="2:22" x14ac:dyDescent="0.25">
      <c r="B101" s="76">
        <v>3</v>
      </c>
      <c r="C101" s="161"/>
      <c r="D101" s="146">
        <f t="shared" si="26"/>
        <v>0.69606551843835529</v>
      </c>
      <c r="E101" s="146">
        <f t="shared" si="26"/>
        <v>0.80047534620410854</v>
      </c>
      <c r="F101" s="146">
        <f t="shared" si="26"/>
        <v>0.92054664813472475</v>
      </c>
      <c r="G101" s="146">
        <f t="shared" si="26"/>
        <v>1.0586286453549334</v>
      </c>
      <c r="H101" s="146">
        <f t="shared" si="26"/>
        <v>1.2174229421581733</v>
      </c>
      <c r="I101" s="146">
        <f t="shared" si="26"/>
        <v>1.4000363834818992</v>
      </c>
      <c r="J101" s="146">
        <f t="shared" si="26"/>
        <v>1.6100418410041839</v>
      </c>
      <c r="K101" s="105">
        <f t="shared" si="28"/>
        <v>1.8515481171548114</v>
      </c>
      <c r="L101" s="386">
        <f t="shared" si="27"/>
        <v>2.1292803347280329</v>
      </c>
      <c r="M101" s="146">
        <f t="shared" si="27"/>
        <v>2.4486723849372378</v>
      </c>
      <c r="N101" s="146">
        <f t="shared" si="27"/>
        <v>2.8159732426778232</v>
      </c>
      <c r="O101" s="146">
        <f t="shared" si="27"/>
        <v>3.2383692290794963</v>
      </c>
      <c r="P101" s="146">
        <f t="shared" si="27"/>
        <v>3.7241246134414205</v>
      </c>
      <c r="Q101" s="387">
        <f t="shared" si="27"/>
        <v>4.2827433054576334</v>
      </c>
      <c r="R101" s="162">
        <f t="shared" si="27"/>
        <v>4.9251548012762782</v>
      </c>
      <c r="S101" s="162">
        <f t="shared" si="27"/>
        <v>5.6639280214677195</v>
      </c>
      <c r="T101" s="162">
        <f t="shared" si="27"/>
        <v>6.5135172246878765</v>
      </c>
      <c r="U101" s="162">
        <f t="shared" si="27"/>
        <v>7.4905448083910571</v>
      </c>
      <c r="V101" s="162">
        <f t="shared" si="27"/>
        <v>8.6141265296497149</v>
      </c>
    </row>
    <row r="102" spans="2:22" x14ac:dyDescent="0.25">
      <c r="B102" s="76">
        <v>4</v>
      </c>
      <c r="C102" s="158"/>
      <c r="D102" s="94">
        <f t="shared" si="26"/>
        <v>0.8961038719550336</v>
      </c>
      <c r="E102" s="94">
        <f t="shared" si="26"/>
        <v>1.0305194527482886</v>
      </c>
      <c r="F102" s="94">
        <f t="shared" si="26"/>
        <v>1.1850973706605319</v>
      </c>
      <c r="G102" s="94">
        <f t="shared" si="26"/>
        <v>1.3628619762596115</v>
      </c>
      <c r="H102" s="94">
        <f t="shared" si="26"/>
        <v>1.5672912726985531</v>
      </c>
      <c r="I102" s="94">
        <f t="shared" si="26"/>
        <v>1.8023849636033358</v>
      </c>
      <c r="J102" s="94">
        <f t="shared" si="26"/>
        <v>2.0727427081438359</v>
      </c>
      <c r="K102" s="98">
        <f t="shared" si="28"/>
        <v>2.3836541143654113</v>
      </c>
      <c r="L102" s="384">
        <f t="shared" si="27"/>
        <v>2.7412022315202229</v>
      </c>
      <c r="M102" s="94">
        <f t="shared" si="27"/>
        <v>3.1523825662482561</v>
      </c>
      <c r="N102" s="94">
        <f t="shared" si="27"/>
        <v>3.625239951185494</v>
      </c>
      <c r="O102" s="94">
        <f t="shared" si="27"/>
        <v>4.1690259438633177</v>
      </c>
      <c r="P102" s="94">
        <f t="shared" si="27"/>
        <v>4.7943798354428147</v>
      </c>
      <c r="Q102" s="385">
        <f t="shared" si="27"/>
        <v>5.5135368107592369</v>
      </c>
      <c r="R102" s="159">
        <f t="shared" si="27"/>
        <v>6.340567332373122</v>
      </c>
      <c r="S102" s="159">
        <f t="shared" si="27"/>
        <v>7.2916524322290899</v>
      </c>
      <c r="T102" s="159">
        <f t="shared" si="27"/>
        <v>8.3854002970634536</v>
      </c>
      <c r="U102" s="159">
        <f t="shared" si="27"/>
        <v>9.6432103416229715</v>
      </c>
      <c r="V102" s="159">
        <f t="shared" si="27"/>
        <v>11.089691892866416</v>
      </c>
    </row>
    <row r="103" spans="2:22" x14ac:dyDescent="0.25">
      <c r="B103" s="76">
        <v>5</v>
      </c>
      <c r="C103" s="158"/>
      <c r="D103" s="94">
        <f t="shared" si="26"/>
        <v>1.0840828783054204</v>
      </c>
      <c r="E103" s="94">
        <f t="shared" si="26"/>
        <v>1.2466953100512332</v>
      </c>
      <c r="F103" s="94">
        <f t="shared" si="26"/>
        <v>1.433699606558918</v>
      </c>
      <c r="G103" s="94">
        <f t="shared" si="26"/>
        <v>1.6487545475427556</v>
      </c>
      <c r="H103" s="94">
        <f t="shared" si="26"/>
        <v>1.8960677296741688</v>
      </c>
      <c r="I103" s="94">
        <f t="shared" si="26"/>
        <v>2.1804778891252941</v>
      </c>
      <c r="J103" s="94">
        <f t="shared" si="26"/>
        <v>2.5075495724940877</v>
      </c>
      <c r="K103" s="98">
        <f t="shared" si="28"/>
        <v>2.8836820083682007</v>
      </c>
      <c r="L103" s="384">
        <f t="shared" si="27"/>
        <v>3.3162343096234306</v>
      </c>
      <c r="M103" s="94">
        <f t="shared" si="27"/>
        <v>3.8136694560669451</v>
      </c>
      <c r="N103" s="94">
        <f t="shared" si="27"/>
        <v>4.3857198744769867</v>
      </c>
      <c r="O103" s="94">
        <f t="shared" si="27"/>
        <v>5.0435778556485342</v>
      </c>
      <c r="P103" s="94">
        <f t="shared" si="27"/>
        <v>5.8001145339958136</v>
      </c>
      <c r="Q103" s="385">
        <f t="shared" si="27"/>
        <v>6.6701317140951852</v>
      </c>
      <c r="R103" s="159">
        <f t="shared" si="27"/>
        <v>7.670651471209462</v>
      </c>
      <c r="S103" s="159">
        <f t="shared" si="27"/>
        <v>8.82124919189088</v>
      </c>
      <c r="T103" s="159">
        <f t="shared" si="27"/>
        <v>10.144436570674511</v>
      </c>
      <c r="U103" s="159">
        <f t="shared" si="27"/>
        <v>11.666102056275687</v>
      </c>
      <c r="V103" s="159">
        <f t="shared" si="27"/>
        <v>13.416017364717039</v>
      </c>
    </row>
    <row r="104" spans="2:22" x14ac:dyDescent="0.25">
      <c r="B104" s="76">
        <v>10</v>
      </c>
      <c r="C104" s="161"/>
      <c r="D104" s="146">
        <f t="shared" si="26"/>
        <v>1.8430877025629784</v>
      </c>
      <c r="E104" s="146">
        <f t="shared" si="26"/>
        <v>2.1195508579474249</v>
      </c>
      <c r="F104" s="146">
        <f t="shared" si="26"/>
        <v>2.4374834866395383</v>
      </c>
      <c r="G104" s="146">
        <f t="shared" si="26"/>
        <v>2.803106009635469</v>
      </c>
      <c r="H104" s="146">
        <f t="shared" si="26"/>
        <v>3.2235719110807892</v>
      </c>
      <c r="I104" s="146">
        <f t="shared" si="26"/>
        <v>3.7071076977429072</v>
      </c>
      <c r="J104" s="146">
        <f t="shared" si="26"/>
        <v>4.2631738524043428</v>
      </c>
      <c r="K104" s="105">
        <f t="shared" si="28"/>
        <v>4.9026499302649942</v>
      </c>
      <c r="L104" s="386">
        <f t="shared" si="27"/>
        <v>5.6380474198047432</v>
      </c>
      <c r="M104" s="146">
        <f t="shared" si="27"/>
        <v>6.4837545327754542</v>
      </c>
      <c r="N104" s="146">
        <f t="shared" si="27"/>
        <v>7.4563177126917717</v>
      </c>
      <c r="O104" s="146">
        <f t="shared" si="27"/>
        <v>8.5747653695955375</v>
      </c>
      <c r="P104" s="146">
        <f t="shared" si="27"/>
        <v>9.860980175034868</v>
      </c>
      <c r="Q104" s="387">
        <f t="shared" si="27"/>
        <v>11.340127201290098</v>
      </c>
      <c r="R104" s="162">
        <f t="shared" si="27"/>
        <v>13.041146281483613</v>
      </c>
      <c r="S104" s="162">
        <f t="shared" si="27"/>
        <v>14.997318223706154</v>
      </c>
      <c r="T104" s="162">
        <f t="shared" si="27"/>
        <v>17.246915957262075</v>
      </c>
      <c r="U104" s="162">
        <f t="shared" si="27"/>
        <v>19.833953350851385</v>
      </c>
      <c r="V104" s="162">
        <f t="shared" si="27"/>
        <v>22.80904635347909</v>
      </c>
    </row>
    <row r="105" spans="2:22" x14ac:dyDescent="0.25">
      <c r="B105" s="76">
        <v>20</v>
      </c>
      <c r="C105" s="158"/>
      <c r="D105" s="94">
        <f t="shared" si="26"/>
        <v>2.8101863335826796</v>
      </c>
      <c r="E105" s="94">
        <f t="shared" si="26"/>
        <v>3.2317142836200814</v>
      </c>
      <c r="F105" s="94">
        <f t="shared" si="26"/>
        <v>3.7164714261630936</v>
      </c>
      <c r="G105" s="94">
        <f t="shared" si="26"/>
        <v>4.2739421400875575</v>
      </c>
      <c r="H105" s="94">
        <f t="shared" si="26"/>
        <v>4.9150334611006903</v>
      </c>
      <c r="I105" s="94">
        <f t="shared" si="26"/>
        <v>5.6522884802657938</v>
      </c>
      <c r="J105" s="94">
        <f t="shared" si="26"/>
        <v>6.5001317523056628</v>
      </c>
      <c r="K105" s="98">
        <f t="shared" si="28"/>
        <v>7.475151515151512</v>
      </c>
      <c r="L105" s="384">
        <f t="shared" si="27"/>
        <v>8.5964242424242379</v>
      </c>
      <c r="M105" s="94">
        <f t="shared" si="27"/>
        <v>9.885887878787873</v>
      </c>
      <c r="N105" s="94">
        <f t="shared" si="27"/>
        <v>11.368771060606052</v>
      </c>
      <c r="O105" s="94">
        <f t="shared" si="27"/>
        <v>13.074086719696959</v>
      </c>
      <c r="P105" s="94">
        <f t="shared" si="27"/>
        <v>15.035199727651502</v>
      </c>
      <c r="Q105" s="385">
        <f t="shared" si="27"/>
        <v>17.290479686799227</v>
      </c>
      <c r="R105" s="159">
        <f t="shared" si="27"/>
        <v>19.884051639819109</v>
      </c>
      <c r="S105" s="159">
        <f t="shared" si="27"/>
        <v>22.866659385791973</v>
      </c>
      <c r="T105" s="159">
        <f t="shared" si="27"/>
        <v>26.296658293660766</v>
      </c>
      <c r="U105" s="159">
        <f t="shared" si="27"/>
        <v>30.241157037709879</v>
      </c>
      <c r="V105" s="159">
        <f t="shared" si="27"/>
        <v>34.777330593366358</v>
      </c>
    </row>
    <row r="106" spans="2:22" x14ac:dyDescent="0.25">
      <c r="B106" s="76">
        <v>30</v>
      </c>
      <c r="C106" s="158"/>
      <c r="D106" s="94">
        <f t="shared" si="26"/>
        <v>3.4017745300434745</v>
      </c>
      <c r="E106" s="94">
        <f t="shared" si="26"/>
        <v>3.9120407095499954</v>
      </c>
      <c r="F106" s="94">
        <f t="shared" si="26"/>
        <v>4.4988468159824944</v>
      </c>
      <c r="G106" s="94">
        <f t="shared" si="26"/>
        <v>5.1736738383798677</v>
      </c>
      <c r="H106" s="94">
        <f t="shared" si="26"/>
        <v>5.9497249141368478</v>
      </c>
      <c r="I106" s="94">
        <f t="shared" si="26"/>
        <v>6.8421836512573746</v>
      </c>
      <c r="J106" s="94">
        <f t="shared" si="26"/>
        <v>7.8685111989459804</v>
      </c>
      <c r="K106" s="98">
        <f t="shared" si="28"/>
        <v>9.048787878787877</v>
      </c>
      <c r="L106" s="384">
        <f t="shared" si="27"/>
        <v>10.406106060606058</v>
      </c>
      <c r="M106" s="94">
        <f t="shared" si="27"/>
        <v>11.967021969696965</v>
      </c>
      <c r="N106" s="94">
        <f t="shared" si="27"/>
        <v>13.762075265151509</v>
      </c>
      <c r="O106" s="94">
        <f t="shared" si="27"/>
        <v>15.826386554924234</v>
      </c>
      <c r="P106" s="94">
        <f t="shared" si="27"/>
        <v>18.200344538162867</v>
      </c>
      <c r="Q106" s="385">
        <f t="shared" si="27"/>
        <v>20.930396218887296</v>
      </c>
      <c r="R106" s="159">
        <f t="shared" si="27"/>
        <v>24.069955651720388</v>
      </c>
      <c r="S106" s="159">
        <f t="shared" si="27"/>
        <v>27.680448999478443</v>
      </c>
      <c r="T106" s="159">
        <f t="shared" si="27"/>
        <v>31.832516349400208</v>
      </c>
      <c r="U106" s="159">
        <f t="shared" si="27"/>
        <v>36.60739380181024</v>
      </c>
      <c r="V106" s="159">
        <f t="shared" si="27"/>
        <v>42.098502872081774</v>
      </c>
    </row>
    <row r="107" spans="2:22" x14ac:dyDescent="0.25">
      <c r="B107" s="76">
        <v>40</v>
      </c>
      <c r="C107" s="158"/>
      <c r="D107" s="94">
        <f t="shared" si="26"/>
        <v>3.9695208319810074</v>
      </c>
      <c r="E107" s="94">
        <f t="shared" si="26"/>
        <v>4.5649489567781583</v>
      </c>
      <c r="F107" s="94">
        <f t="shared" si="26"/>
        <v>5.2496913002948817</v>
      </c>
      <c r="G107" s="94">
        <f t="shared" si="26"/>
        <v>6.0371449953391139</v>
      </c>
      <c r="H107" s="94">
        <f t="shared" si="26"/>
        <v>6.9427167446399807</v>
      </c>
      <c r="I107" s="94">
        <f t="shared" si="26"/>
        <v>7.9841242563359769</v>
      </c>
      <c r="J107" s="94">
        <f t="shared" si="26"/>
        <v>9.1817428947863728</v>
      </c>
      <c r="K107" s="98">
        <f t="shared" si="28"/>
        <v>10.559004329004328</v>
      </c>
      <c r="L107" s="384">
        <f t="shared" si="27"/>
        <v>12.142854978354976</v>
      </c>
      <c r="M107" s="94">
        <f t="shared" si="27"/>
        <v>13.96428322510822</v>
      </c>
      <c r="N107" s="94">
        <f t="shared" si="27"/>
        <v>16.058925708874451</v>
      </c>
      <c r="O107" s="94">
        <f t="shared" si="27"/>
        <v>18.467764565205616</v>
      </c>
      <c r="P107" s="94">
        <f t="shared" si="27"/>
        <v>21.237929249986458</v>
      </c>
      <c r="Q107" s="385">
        <f t="shared" si="27"/>
        <v>24.423618637484424</v>
      </c>
      <c r="R107" s="159">
        <f t="shared" si="27"/>
        <v>28.087161433107084</v>
      </c>
      <c r="S107" s="159">
        <f t="shared" si="27"/>
        <v>32.300235648073148</v>
      </c>
      <c r="T107" s="159">
        <f t="shared" si="27"/>
        <v>37.145270995284115</v>
      </c>
      <c r="U107" s="159">
        <f t="shared" si="27"/>
        <v>42.717061644576731</v>
      </c>
      <c r="V107" s="159">
        <f t="shared" si="27"/>
        <v>49.124620891263234</v>
      </c>
    </row>
    <row r="108" spans="2:22" x14ac:dyDescent="0.25">
      <c r="B108" s="76">
        <v>50</v>
      </c>
      <c r="C108" s="158"/>
      <c r="D108" s="94">
        <f t="shared" si="26"/>
        <v>4.5134252393952794</v>
      </c>
      <c r="E108" s="94">
        <f t="shared" si="26"/>
        <v>5.1904390253045714</v>
      </c>
      <c r="F108" s="94">
        <f t="shared" si="26"/>
        <v>5.9690048791002566</v>
      </c>
      <c r="G108" s="94">
        <f t="shared" si="26"/>
        <v>6.8643556109652941</v>
      </c>
      <c r="H108" s="94">
        <f t="shared" si="26"/>
        <v>7.8940089526100881</v>
      </c>
      <c r="I108" s="94">
        <f t="shared" si="26"/>
        <v>9.0781102955016006</v>
      </c>
      <c r="J108" s="94">
        <f t="shared" si="26"/>
        <v>10.439826839826839</v>
      </c>
      <c r="K108" s="98">
        <f t="shared" si="28"/>
        <v>12.005800865800865</v>
      </c>
      <c r="L108" s="384">
        <f t="shared" si="27"/>
        <v>13.806670995670993</v>
      </c>
      <c r="M108" s="94">
        <f t="shared" si="27"/>
        <v>15.877671645021641</v>
      </c>
      <c r="N108" s="94">
        <f t="shared" si="27"/>
        <v>18.259322391774887</v>
      </c>
      <c r="O108" s="94">
        <f t="shared" si="27"/>
        <v>20.998220750541119</v>
      </c>
      <c r="P108" s="94">
        <f t="shared" si="27"/>
        <v>24.147953863122286</v>
      </c>
      <c r="Q108" s="385">
        <f t="shared" si="27"/>
        <v>27.770146942590628</v>
      </c>
      <c r="R108" s="159">
        <f t="shared" si="27"/>
        <v>31.93566898397922</v>
      </c>
      <c r="S108" s="159">
        <f t="shared" si="27"/>
        <v>36.726019331576097</v>
      </c>
      <c r="T108" s="159">
        <f t="shared" si="27"/>
        <v>42.23492223131251</v>
      </c>
      <c r="U108" s="159">
        <f t="shared" si="27"/>
        <v>48.570160566009385</v>
      </c>
      <c r="V108" s="159">
        <f t="shared" si="27"/>
        <v>55.855684650910788</v>
      </c>
    </row>
    <row r="109" spans="2:22" x14ac:dyDescent="0.25">
      <c r="B109" s="76">
        <v>60</v>
      </c>
      <c r="C109" s="158"/>
      <c r="D109" s="94">
        <f t="shared" si="26"/>
        <v>5.0334877522862911</v>
      </c>
      <c r="E109" s="94">
        <f t="shared" si="26"/>
        <v>5.7885109151292342</v>
      </c>
      <c r="F109" s="94">
        <f t="shared" si="26"/>
        <v>6.6567875523986189</v>
      </c>
      <c r="G109" s="94">
        <f t="shared" si="26"/>
        <v>7.6553056852584112</v>
      </c>
      <c r="H109" s="94">
        <f t="shared" si="26"/>
        <v>8.8036015380471717</v>
      </c>
      <c r="I109" s="94">
        <f t="shared" si="26"/>
        <v>10.124141768754246</v>
      </c>
      <c r="J109" s="94">
        <f t="shared" si="26"/>
        <v>11.642763034067382</v>
      </c>
      <c r="K109" s="98">
        <f t="shared" si="28"/>
        <v>13.389177489177488</v>
      </c>
      <c r="L109" s="384">
        <f t="shared" si="27"/>
        <v>15.39755411255411</v>
      </c>
      <c r="M109" s="94">
        <f t="shared" si="27"/>
        <v>17.707187229437224</v>
      </c>
      <c r="N109" s="94">
        <f t="shared" si="27"/>
        <v>20.363265313852807</v>
      </c>
      <c r="O109" s="94">
        <f t="shared" si="27"/>
        <v>23.417755110930727</v>
      </c>
      <c r="P109" s="94">
        <f t="shared" si="27"/>
        <v>26.930418377570334</v>
      </c>
      <c r="Q109" s="385">
        <f t="shared" si="27"/>
        <v>30.969981134205881</v>
      </c>
      <c r="R109" s="159">
        <f t="shared" si="27"/>
        <v>35.615478304336762</v>
      </c>
      <c r="S109" s="159">
        <f t="shared" si="27"/>
        <v>40.95780004998727</v>
      </c>
      <c r="T109" s="159">
        <f t="shared" si="27"/>
        <v>47.101470057485358</v>
      </c>
      <c r="U109" s="159">
        <f t="shared" si="27"/>
        <v>54.166690566108159</v>
      </c>
      <c r="V109" s="159">
        <f t="shared" si="27"/>
        <v>62.29169415102438</v>
      </c>
    </row>
    <row r="110" spans="2:22" x14ac:dyDescent="0.25">
      <c r="B110" s="76">
        <v>70</v>
      </c>
      <c r="C110" s="161"/>
      <c r="D110" s="146">
        <f t="shared" si="26"/>
        <v>5.5297083706540393</v>
      </c>
      <c r="E110" s="146">
        <f t="shared" si="26"/>
        <v>6.3591646262521451</v>
      </c>
      <c r="F110" s="146">
        <f t="shared" si="26"/>
        <v>7.3130393201899659</v>
      </c>
      <c r="G110" s="146">
        <f t="shared" si="26"/>
        <v>8.4099952182184605</v>
      </c>
      <c r="H110" s="146">
        <f t="shared" si="26"/>
        <v>9.6714945009512281</v>
      </c>
      <c r="I110" s="146">
        <f t="shared" si="26"/>
        <v>11.122218676093912</v>
      </c>
      <c r="J110" s="146">
        <f t="shared" si="26"/>
        <v>12.790551477507998</v>
      </c>
      <c r="K110" s="105">
        <f t="shared" si="28"/>
        <v>14.709134199134198</v>
      </c>
      <c r="L110" s="386">
        <f t="shared" si="27"/>
        <v>16.915504329004325</v>
      </c>
      <c r="M110" s="146">
        <f t="shared" si="27"/>
        <v>19.452829978354973</v>
      </c>
      <c r="N110" s="146">
        <f t="shared" si="27"/>
        <v>22.370754475108217</v>
      </c>
      <c r="O110" s="146">
        <f t="shared" si="27"/>
        <v>25.726367646374449</v>
      </c>
      <c r="P110" s="146">
        <f t="shared" si="27"/>
        <v>29.585322793330615</v>
      </c>
      <c r="Q110" s="387">
        <f t="shared" si="27"/>
        <v>34.023121212330203</v>
      </c>
      <c r="R110" s="162">
        <f t="shared" si="27"/>
        <v>39.126589394179732</v>
      </c>
      <c r="S110" s="162">
        <f t="shared" si="27"/>
        <v>44.995577803306688</v>
      </c>
      <c r="T110" s="162">
        <f t="shared" si="27"/>
        <v>51.744914473802687</v>
      </c>
      <c r="U110" s="162">
        <f t="shared" si="27"/>
        <v>59.506651644873088</v>
      </c>
      <c r="V110" s="162">
        <f t="shared" si="27"/>
        <v>68.432649391604045</v>
      </c>
    </row>
    <row r="111" spans="2:22" x14ac:dyDescent="0.25">
      <c r="B111" s="76">
        <v>80</v>
      </c>
      <c r="C111" s="158"/>
      <c r="D111" s="94">
        <f t="shared" si="26"/>
        <v>6.0020870944985294</v>
      </c>
      <c r="E111" s="94">
        <f t="shared" si="26"/>
        <v>6.9024001586733084</v>
      </c>
      <c r="F111" s="94">
        <f t="shared" si="26"/>
        <v>7.937760182474304</v>
      </c>
      <c r="G111" s="94">
        <f t="shared" si="26"/>
        <v>9.1284242098454484</v>
      </c>
      <c r="H111" s="94">
        <f t="shared" si="26"/>
        <v>10.497687841322264</v>
      </c>
      <c r="I111" s="94">
        <f t="shared" si="26"/>
        <v>12.072341017520603</v>
      </c>
      <c r="J111" s="94">
        <f t="shared" si="26"/>
        <v>13.883192170148693</v>
      </c>
      <c r="K111" s="98">
        <f t="shared" si="28"/>
        <v>15.965670995670996</v>
      </c>
      <c r="L111" s="384">
        <f t="shared" si="27"/>
        <v>18.360521645021645</v>
      </c>
      <c r="M111" s="94">
        <f t="shared" si="27"/>
        <v>21.11459989177489</v>
      </c>
      <c r="N111" s="94">
        <f t="shared" si="27"/>
        <v>24.281789875541122</v>
      </c>
      <c r="O111" s="94">
        <f t="shared" si="27"/>
        <v>27.924058356872287</v>
      </c>
      <c r="P111" s="94">
        <f t="shared" si="27"/>
        <v>32.11266711040313</v>
      </c>
      <c r="Q111" s="385">
        <f t="shared" si="27"/>
        <v>36.929567176963594</v>
      </c>
      <c r="R111" s="159">
        <f t="shared" si="27"/>
        <v>42.46900225350813</v>
      </c>
      <c r="S111" s="159">
        <f t="shared" si="27"/>
        <v>48.839352591534343</v>
      </c>
      <c r="T111" s="159">
        <f t="shared" si="27"/>
        <v>56.165255480264491</v>
      </c>
      <c r="U111" s="159">
        <f t="shared" si="27"/>
        <v>64.590043802304166</v>
      </c>
      <c r="V111" s="159">
        <f t="shared" si="27"/>
        <v>74.278550372649789</v>
      </c>
    </row>
    <row r="112" spans="2:22" x14ac:dyDescent="0.25">
      <c r="B112" s="76">
        <v>90</v>
      </c>
      <c r="C112" s="158"/>
      <c r="D112" s="94">
        <f t="shared" si="26"/>
        <v>6.4506239238197542</v>
      </c>
      <c r="E112" s="94">
        <f t="shared" si="26"/>
        <v>7.418217512392717</v>
      </c>
      <c r="F112" s="94">
        <f t="shared" si="26"/>
        <v>8.5309501392516243</v>
      </c>
      <c r="G112" s="94">
        <f t="shared" si="26"/>
        <v>9.8105926601393669</v>
      </c>
      <c r="H112" s="94">
        <f t="shared" si="26"/>
        <v>11.282181559160271</v>
      </c>
      <c r="I112" s="94">
        <f t="shared" si="26"/>
        <v>12.974508793034312</v>
      </c>
      <c r="J112" s="94">
        <f t="shared" si="26"/>
        <v>14.920685111989458</v>
      </c>
      <c r="K112" s="98">
        <f t="shared" si="28"/>
        <v>17.158787878787876</v>
      </c>
      <c r="L112" s="384">
        <f t="shared" si="27"/>
        <v>19.732606060606056</v>
      </c>
      <c r="M112" s="94">
        <f t="shared" si="27"/>
        <v>22.692496969696961</v>
      </c>
      <c r="N112" s="94">
        <f t="shared" si="27"/>
        <v>26.096371515151503</v>
      </c>
      <c r="O112" s="94">
        <f t="shared" si="27"/>
        <v>30.010827242424227</v>
      </c>
      <c r="P112" s="94">
        <f t="shared" si="27"/>
        <v>34.512451328787861</v>
      </c>
      <c r="Q112" s="385">
        <f t="shared" si="27"/>
        <v>39.689319028106034</v>
      </c>
      <c r="R112" s="159">
        <f t="shared" si="27"/>
        <v>45.642716882321935</v>
      </c>
      <c r="S112" s="159">
        <f t="shared" si="27"/>
        <v>52.489124414670222</v>
      </c>
      <c r="T112" s="159">
        <f t="shared" si="27"/>
        <v>60.362493076870749</v>
      </c>
      <c r="U112" s="159">
        <f t="shared" si="27"/>
        <v>69.41686703840135</v>
      </c>
      <c r="V112" s="159">
        <f t="shared" si="27"/>
        <v>79.82939709416155</v>
      </c>
    </row>
    <row r="113" spans="1:22" x14ac:dyDescent="0.25">
      <c r="B113" s="76">
        <v>100</v>
      </c>
      <c r="C113" s="164"/>
      <c r="D113" s="144">
        <f t="shared" si="26"/>
        <v>6.8753188586177227</v>
      </c>
      <c r="E113" s="144">
        <f t="shared" si="26"/>
        <v>7.9066166874103807</v>
      </c>
      <c r="F113" s="144">
        <f t="shared" si="26"/>
        <v>9.0926091905219373</v>
      </c>
      <c r="G113" s="144">
        <f t="shared" si="26"/>
        <v>10.456500569100227</v>
      </c>
      <c r="H113" s="144">
        <f t="shared" si="26"/>
        <v>12.02497565446526</v>
      </c>
      <c r="I113" s="144">
        <f t="shared" si="26"/>
        <v>13.828722002635049</v>
      </c>
      <c r="J113" s="144">
        <f t="shared" si="26"/>
        <v>15.903030303030304</v>
      </c>
      <c r="K113" s="165">
        <f t="shared" si="28"/>
        <v>18.288484848484849</v>
      </c>
      <c r="L113" s="388">
        <f t="shared" si="27"/>
        <v>21.031757575757574</v>
      </c>
      <c r="M113" s="144">
        <f t="shared" si="27"/>
        <v>24.186521212121207</v>
      </c>
      <c r="N113" s="144">
        <f t="shared" si="27"/>
        <v>27.814499393939386</v>
      </c>
      <c r="O113" s="144">
        <f t="shared" si="27"/>
        <v>31.986674303030291</v>
      </c>
      <c r="P113" s="144">
        <f t="shared" si="27"/>
        <v>36.784675448484833</v>
      </c>
      <c r="Q113" s="389">
        <f t="shared" si="27"/>
        <v>42.302376765757558</v>
      </c>
      <c r="R113" s="166">
        <f t="shared" si="27"/>
        <v>48.647733280621189</v>
      </c>
      <c r="S113" s="166">
        <f t="shared" si="27"/>
        <v>55.94489327271436</v>
      </c>
      <c r="T113" s="166">
        <f t="shared" si="27"/>
        <v>64.336627263621509</v>
      </c>
      <c r="U113" s="166">
        <f t="shared" si="27"/>
        <v>73.987121353164724</v>
      </c>
      <c r="V113" s="166">
        <f t="shared" si="27"/>
        <v>85.085189556139426</v>
      </c>
    </row>
    <row r="115" spans="1:22" x14ac:dyDescent="0.25">
      <c r="A115" s="390"/>
      <c r="B115" s="282"/>
      <c r="C115" s="282"/>
      <c r="D115" s="282"/>
      <c r="E115" s="282"/>
      <c r="F115" s="282"/>
      <c r="G115" s="282"/>
      <c r="H115" s="282"/>
      <c r="I115" s="282"/>
      <c r="J115" s="282"/>
      <c r="K115" s="282"/>
      <c r="L115" s="282"/>
      <c r="M115" s="282"/>
      <c r="N115" s="282"/>
      <c r="O115" s="282"/>
      <c r="P115" s="282"/>
      <c r="Q115" s="282"/>
      <c r="R115" s="282"/>
      <c r="S115" s="282"/>
      <c r="T115" s="282"/>
      <c r="U115" s="282"/>
      <c r="V115" s="67"/>
    </row>
    <row r="116" spans="1:22" x14ac:dyDescent="0.25">
      <c r="A116" s="391" t="s">
        <v>176</v>
      </c>
      <c r="B116" s="176" t="s">
        <v>174</v>
      </c>
      <c r="C116" s="177"/>
      <c r="D116" s="176" t="s">
        <v>175</v>
      </c>
      <c r="E116" s="178"/>
      <c r="F116" s="177"/>
      <c r="G116" s="392" t="s">
        <v>177</v>
      </c>
      <c r="H116" s="196"/>
      <c r="I116" s="196"/>
      <c r="J116" s="196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70"/>
    </row>
    <row r="117" spans="1:22" x14ac:dyDescent="0.25">
      <c r="A117" s="255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70"/>
    </row>
    <row r="118" spans="1:22" x14ac:dyDescent="0.25">
      <c r="A118" s="255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70"/>
    </row>
    <row r="119" spans="1:22" x14ac:dyDescent="0.25">
      <c r="A119" s="393" t="s">
        <v>17</v>
      </c>
      <c r="B119" s="191"/>
      <c r="C119" s="192">
        <f>C120-(E119-D119)</f>
        <v>-0.47921109474430246</v>
      </c>
      <c r="D119" s="193">
        <f t="shared" ref="D119:V119" si="29">((C90+D90)/2)+0.01</f>
        <v>3.2047406316286864</v>
      </c>
      <c r="E119" s="193">
        <f t="shared" si="29"/>
        <v>6.8786923580016754</v>
      </c>
      <c r="F119" s="193">
        <f t="shared" si="29"/>
        <v>7.9089962117019272</v>
      </c>
      <c r="G119" s="193">
        <f t="shared" si="29"/>
        <v>9.0938456434572146</v>
      </c>
      <c r="H119" s="193">
        <f t="shared" si="29"/>
        <v>10.456422489975795</v>
      </c>
      <c r="I119" s="193">
        <f t="shared" si="29"/>
        <v>12.023385863472166</v>
      </c>
      <c r="J119" s="193">
        <f t="shared" si="29"/>
        <v>13.825393742992988</v>
      </c>
      <c r="K119" s="193">
        <f t="shared" si="29"/>
        <v>15.897702804441936</v>
      </c>
      <c r="L119" s="193">
        <f t="shared" si="29"/>
        <v>18.280858225108229</v>
      </c>
      <c r="M119" s="193">
        <f t="shared" si="29"/>
        <v>21.021486958874458</v>
      </c>
      <c r="N119" s="193">
        <f t="shared" si="29"/>
        <v>24.173210002705627</v>
      </c>
      <c r="O119" s="193">
        <f t="shared" si="29"/>
        <v>27.797691503111469</v>
      </c>
      <c r="P119" s="193">
        <f t="shared" si="29"/>
        <v>31.965845228578186</v>
      </c>
      <c r="Q119" s="193">
        <f t="shared" si="29"/>
        <v>36.759222012864903</v>
      </c>
      <c r="R119" s="193">
        <f t="shared" si="29"/>
        <v>42.271605314794634</v>
      </c>
      <c r="S119" s="193">
        <f t="shared" si="29"/>
        <v>48.610846112013824</v>
      </c>
      <c r="T119" s="193">
        <f t="shared" si="29"/>
        <v>55.900973028815898</v>
      </c>
      <c r="U119" s="193">
        <f t="shared" si="29"/>
        <v>64.284618983138287</v>
      </c>
      <c r="V119" s="369">
        <f t="shared" si="29"/>
        <v>73.925811830609021</v>
      </c>
    </row>
    <row r="120" spans="1:22" x14ac:dyDescent="0.25">
      <c r="A120" s="255"/>
      <c r="B120" s="191"/>
      <c r="C120" s="193">
        <f t="shared" ref="C120:U120" si="30">(C90+D90)/2</f>
        <v>3.1947406316286866</v>
      </c>
      <c r="D120" s="193">
        <f t="shared" si="30"/>
        <v>6.8686923580016757</v>
      </c>
      <c r="E120" s="193">
        <f t="shared" si="30"/>
        <v>7.8989962117019275</v>
      </c>
      <c r="F120" s="193">
        <f t="shared" si="30"/>
        <v>9.0838456434572148</v>
      </c>
      <c r="G120" s="193">
        <f t="shared" si="30"/>
        <v>10.446422489975795</v>
      </c>
      <c r="H120" s="193">
        <f t="shared" si="30"/>
        <v>12.013385863472166</v>
      </c>
      <c r="I120" s="193">
        <f t="shared" si="30"/>
        <v>13.815393742992988</v>
      </c>
      <c r="J120" s="193">
        <f t="shared" si="30"/>
        <v>15.887702804441936</v>
      </c>
      <c r="K120" s="193">
        <f t="shared" si="30"/>
        <v>18.270858225108228</v>
      </c>
      <c r="L120" s="193">
        <f t="shared" si="30"/>
        <v>21.011486958874457</v>
      </c>
      <c r="M120" s="193">
        <f t="shared" si="30"/>
        <v>24.163210002705625</v>
      </c>
      <c r="N120" s="193">
        <f t="shared" si="30"/>
        <v>27.787691503111468</v>
      </c>
      <c r="O120" s="193">
        <f t="shared" si="30"/>
        <v>31.955845228578184</v>
      </c>
      <c r="P120" s="193">
        <f t="shared" si="30"/>
        <v>36.749222012864905</v>
      </c>
      <c r="Q120" s="193">
        <f t="shared" si="30"/>
        <v>42.261605314794636</v>
      </c>
      <c r="R120" s="193">
        <f t="shared" si="30"/>
        <v>48.600846112013826</v>
      </c>
      <c r="S120" s="193">
        <f t="shared" si="30"/>
        <v>55.8909730288159</v>
      </c>
      <c r="T120" s="193">
        <f t="shared" si="30"/>
        <v>64.274618983138282</v>
      </c>
      <c r="U120" s="193">
        <f t="shared" si="30"/>
        <v>73.915811830609016</v>
      </c>
      <c r="V120" s="256">
        <f>(U120-T120)+V119</f>
        <v>83.567004678079755</v>
      </c>
    </row>
    <row r="121" spans="1:22" x14ac:dyDescent="0.25">
      <c r="A121" s="255"/>
      <c r="B121" s="191"/>
      <c r="C121" s="257">
        <f>SUM(C119:C120)/2</f>
        <v>1.3577647684421921</v>
      </c>
      <c r="D121" s="257">
        <f t="shared" ref="D121:V121" si="31">SUM(D119:D120)/2</f>
        <v>5.036716494815181</v>
      </c>
      <c r="E121" s="257">
        <f t="shared" si="31"/>
        <v>7.3888442848518014</v>
      </c>
      <c r="F121" s="257">
        <f t="shared" si="31"/>
        <v>8.496420927579571</v>
      </c>
      <c r="G121" s="257">
        <f t="shared" si="31"/>
        <v>9.7701340667165049</v>
      </c>
      <c r="H121" s="257">
        <f t="shared" si="31"/>
        <v>11.23490417672398</v>
      </c>
      <c r="I121" s="257">
        <f t="shared" si="31"/>
        <v>12.919389803232576</v>
      </c>
      <c r="J121" s="257">
        <f t="shared" si="31"/>
        <v>14.856548273717461</v>
      </c>
      <c r="K121" s="257">
        <f t="shared" si="31"/>
        <v>17.084280514775081</v>
      </c>
      <c r="L121" s="257">
        <f t="shared" si="31"/>
        <v>19.646172591991345</v>
      </c>
      <c r="M121" s="257">
        <f t="shared" si="31"/>
        <v>22.592348480790044</v>
      </c>
      <c r="N121" s="257">
        <f t="shared" si="31"/>
        <v>25.980450752908546</v>
      </c>
      <c r="O121" s="257">
        <f t="shared" si="31"/>
        <v>29.876768365844825</v>
      </c>
      <c r="P121" s="257">
        <f t="shared" si="31"/>
        <v>34.357533620721547</v>
      </c>
      <c r="Q121" s="257">
        <f t="shared" si="31"/>
        <v>39.510413663829766</v>
      </c>
      <c r="R121" s="257">
        <f t="shared" si="31"/>
        <v>45.436225713404227</v>
      </c>
      <c r="S121" s="257">
        <f t="shared" si="31"/>
        <v>52.250909570414862</v>
      </c>
      <c r="T121" s="257">
        <f t="shared" si="31"/>
        <v>60.08779600597709</v>
      </c>
      <c r="U121" s="257">
        <f t="shared" si="31"/>
        <v>69.100215406873644</v>
      </c>
      <c r="V121" s="258">
        <f t="shared" si="31"/>
        <v>78.746408254344388</v>
      </c>
    </row>
    <row r="122" spans="1:22" x14ac:dyDescent="0.25">
      <c r="A122" s="255"/>
      <c r="B122" s="191"/>
      <c r="C122" s="196">
        <f t="shared" ref="C122:V122" si="32">C90</f>
        <v>0</v>
      </c>
      <c r="D122" s="196">
        <f t="shared" si="32"/>
        <v>6.3894812632573732</v>
      </c>
      <c r="E122" s="196">
        <f t="shared" si="32"/>
        <v>7.347903452745979</v>
      </c>
      <c r="F122" s="196">
        <f t="shared" si="32"/>
        <v>8.450088970657875</v>
      </c>
      <c r="G122" s="196">
        <f t="shared" si="32"/>
        <v>9.7176023162565546</v>
      </c>
      <c r="H122" s="196">
        <f t="shared" si="32"/>
        <v>11.175242663695037</v>
      </c>
      <c r="I122" s="196">
        <f t="shared" si="32"/>
        <v>12.851529063249293</v>
      </c>
      <c r="J122" s="196">
        <f t="shared" si="32"/>
        <v>14.779258422736685</v>
      </c>
      <c r="K122" s="196">
        <f t="shared" si="32"/>
        <v>16.996147186147187</v>
      </c>
      <c r="L122" s="196">
        <f t="shared" si="32"/>
        <v>19.545569264069265</v>
      </c>
      <c r="M122" s="196">
        <f t="shared" si="32"/>
        <v>22.477404653679653</v>
      </c>
      <c r="N122" s="196">
        <f t="shared" si="32"/>
        <v>25.849015351731598</v>
      </c>
      <c r="O122" s="196">
        <f t="shared" si="32"/>
        <v>29.726367654491337</v>
      </c>
      <c r="P122" s="196">
        <f t="shared" si="32"/>
        <v>34.185322802665034</v>
      </c>
      <c r="Q122" s="196">
        <f t="shared" si="32"/>
        <v>39.313121223064783</v>
      </c>
      <c r="R122" s="196">
        <f t="shared" si="32"/>
        <v>45.210089406524496</v>
      </c>
      <c r="S122" s="196">
        <f t="shared" si="32"/>
        <v>51.991602817503164</v>
      </c>
      <c r="T122" s="196">
        <f t="shared" si="32"/>
        <v>59.790343240128635</v>
      </c>
      <c r="U122" s="196">
        <f t="shared" si="32"/>
        <v>68.758894726147929</v>
      </c>
      <c r="V122" s="259">
        <f t="shared" si="32"/>
        <v>79.072728935070117</v>
      </c>
    </row>
    <row r="123" spans="1:22" x14ac:dyDescent="0.25">
      <c r="A123" s="255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196"/>
      <c r="R123" s="196"/>
      <c r="S123" s="196"/>
      <c r="T123" s="196"/>
      <c r="U123" s="196"/>
      <c r="V123" s="259"/>
    </row>
    <row r="124" spans="1:22" x14ac:dyDescent="0.25">
      <c r="A124" s="255"/>
      <c r="B124" s="191"/>
      <c r="C124" s="196"/>
      <c r="D124" s="196"/>
      <c r="E124" s="196"/>
      <c r="F124" s="196"/>
      <c r="G124" s="196"/>
      <c r="H124" s="196"/>
      <c r="I124" s="196"/>
      <c r="J124" s="196"/>
      <c r="K124" s="196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  <c r="V124" s="259"/>
    </row>
    <row r="125" spans="1:22" x14ac:dyDescent="0.25">
      <c r="A125" s="255"/>
      <c r="B125" s="191"/>
      <c r="C125" s="196"/>
      <c r="D125" s="196"/>
      <c r="E125" s="196"/>
      <c r="F125" s="196"/>
      <c r="G125" s="196"/>
      <c r="H125" s="196"/>
      <c r="I125" s="196"/>
      <c r="J125" s="196"/>
      <c r="K125" s="196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259"/>
    </row>
    <row r="126" spans="1:22" x14ac:dyDescent="0.25">
      <c r="A126" s="255"/>
      <c r="B126" s="191"/>
      <c r="C126" s="196"/>
      <c r="D126" s="196"/>
      <c r="E126" s="196"/>
      <c r="F126" s="196"/>
      <c r="G126" s="196"/>
      <c r="H126" s="196"/>
      <c r="I126" s="196"/>
      <c r="J126" s="196"/>
      <c r="K126" s="196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259"/>
    </row>
    <row r="127" spans="1:22" x14ac:dyDescent="0.25">
      <c r="A127" s="255"/>
      <c r="B127" s="191"/>
      <c r="C127" s="193"/>
      <c r="D127" s="193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  <c r="R127" s="193"/>
      <c r="S127" s="193"/>
      <c r="T127" s="193"/>
      <c r="U127" s="193"/>
      <c r="V127" s="256"/>
    </row>
    <row r="128" spans="1:22" x14ac:dyDescent="0.25">
      <c r="A128" s="255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70"/>
    </row>
    <row r="129" spans="1:22" x14ac:dyDescent="0.25">
      <c r="A129" s="393" t="s">
        <v>18</v>
      </c>
      <c r="B129" s="191"/>
      <c r="C129" s="192">
        <f>C130-(E129-D129)</f>
        <v>-0.41472812779905244</v>
      </c>
      <c r="D129" s="193">
        <f t="shared" ref="D129:V129" si="33">((C110+D110)/2)+0.01</f>
        <v>2.7748541853270194</v>
      </c>
      <c r="E129" s="193">
        <f t="shared" si="33"/>
        <v>5.9544364984530915</v>
      </c>
      <c r="F129" s="193">
        <f t="shared" si="33"/>
        <v>6.8461019732210548</v>
      </c>
      <c r="G129" s="193">
        <f t="shared" si="33"/>
        <v>7.8715172692042135</v>
      </c>
      <c r="H129" s="193">
        <f t="shared" si="33"/>
        <v>9.0507448595848441</v>
      </c>
      <c r="I129" s="193">
        <f t="shared" si="33"/>
        <v>10.406856588522571</v>
      </c>
      <c r="J129" s="193">
        <f t="shared" si="33"/>
        <v>11.966385076800956</v>
      </c>
      <c r="K129" s="193">
        <f t="shared" si="33"/>
        <v>13.759842838321097</v>
      </c>
      <c r="L129" s="193">
        <f t="shared" si="33"/>
        <v>15.822319264069261</v>
      </c>
      <c r="M129" s="193">
        <f t="shared" si="33"/>
        <v>18.194167153679651</v>
      </c>
      <c r="N129" s="193">
        <f t="shared" si="33"/>
        <v>20.921792226731597</v>
      </c>
      <c r="O129" s="193">
        <f t="shared" si="33"/>
        <v>24.058561060741336</v>
      </c>
      <c r="P129" s="193">
        <f t="shared" si="33"/>
        <v>27.665845219852532</v>
      </c>
      <c r="Q129" s="193">
        <f t="shared" si="33"/>
        <v>31.814222002830409</v>
      </c>
      <c r="R129" s="193">
        <f t="shared" si="33"/>
        <v>36.584855303254962</v>
      </c>
      <c r="S129" s="193">
        <f t="shared" si="33"/>
        <v>42.071083598743208</v>
      </c>
      <c r="T129" s="193">
        <f t="shared" si="33"/>
        <v>48.380246138554689</v>
      </c>
      <c r="U129" s="193">
        <f t="shared" si="33"/>
        <v>55.635783059337889</v>
      </c>
      <c r="V129" s="369">
        <f t="shared" si="33"/>
        <v>63.979650518238564</v>
      </c>
    </row>
    <row r="130" spans="1:22" x14ac:dyDescent="0.25">
      <c r="A130" s="255"/>
      <c r="B130" s="191"/>
      <c r="C130" s="193">
        <f t="shared" ref="C130:U130" si="34">(C110+D110)/2</f>
        <v>2.7648541853270197</v>
      </c>
      <c r="D130" s="193">
        <f t="shared" si="34"/>
        <v>5.9444364984530917</v>
      </c>
      <c r="E130" s="193">
        <f t="shared" si="34"/>
        <v>6.8361019732210551</v>
      </c>
      <c r="F130" s="193">
        <f t="shared" si="34"/>
        <v>7.8615172692042137</v>
      </c>
      <c r="G130" s="193">
        <f t="shared" si="34"/>
        <v>9.0407448595848443</v>
      </c>
      <c r="H130" s="193">
        <f t="shared" si="34"/>
        <v>10.396856588522571</v>
      </c>
      <c r="I130" s="193">
        <f t="shared" si="34"/>
        <v>11.956385076800956</v>
      </c>
      <c r="J130" s="193">
        <f t="shared" si="34"/>
        <v>13.749842838321097</v>
      </c>
      <c r="K130" s="193">
        <f t="shared" si="34"/>
        <v>15.812319264069261</v>
      </c>
      <c r="L130" s="193">
        <f t="shared" si="34"/>
        <v>18.184167153679649</v>
      </c>
      <c r="M130" s="193">
        <f t="shared" si="34"/>
        <v>20.911792226731595</v>
      </c>
      <c r="N130" s="193">
        <f t="shared" si="34"/>
        <v>24.048561060741335</v>
      </c>
      <c r="O130" s="193">
        <f t="shared" si="34"/>
        <v>27.65584521985253</v>
      </c>
      <c r="P130" s="193">
        <f t="shared" si="34"/>
        <v>31.804222002830407</v>
      </c>
      <c r="Q130" s="193">
        <f t="shared" si="34"/>
        <v>36.574855303254964</v>
      </c>
      <c r="R130" s="193">
        <f t="shared" si="34"/>
        <v>42.06108359874321</v>
      </c>
      <c r="S130" s="193">
        <f t="shared" si="34"/>
        <v>48.370246138554691</v>
      </c>
      <c r="T130" s="193">
        <f t="shared" si="34"/>
        <v>55.625783059337891</v>
      </c>
      <c r="U130" s="193">
        <f t="shared" si="34"/>
        <v>63.969650518238566</v>
      </c>
      <c r="V130" s="256">
        <f>(U130-T130)+V129</f>
        <v>72.323517977139232</v>
      </c>
    </row>
    <row r="131" spans="1:22" x14ac:dyDescent="0.25">
      <c r="A131" s="255"/>
      <c r="B131" s="191"/>
      <c r="C131" s="257">
        <f t="shared" ref="C131:V131" si="35">SUM(C129:C130)/2</f>
        <v>1.1750630287639836</v>
      </c>
      <c r="D131" s="257">
        <f t="shared" si="35"/>
        <v>4.3596453418900554</v>
      </c>
      <c r="E131" s="257">
        <f t="shared" si="35"/>
        <v>6.3952692358370733</v>
      </c>
      <c r="F131" s="257">
        <f t="shared" si="35"/>
        <v>7.3538096212126343</v>
      </c>
      <c r="G131" s="257">
        <f t="shared" si="35"/>
        <v>8.4561310643945298</v>
      </c>
      <c r="H131" s="257">
        <f t="shared" si="35"/>
        <v>9.7238007240537065</v>
      </c>
      <c r="I131" s="257">
        <f t="shared" si="35"/>
        <v>11.181620832661764</v>
      </c>
      <c r="J131" s="257">
        <f t="shared" si="35"/>
        <v>12.858113957561027</v>
      </c>
      <c r="K131" s="257">
        <f t="shared" si="35"/>
        <v>14.786081051195179</v>
      </c>
      <c r="L131" s="257">
        <f t="shared" si="35"/>
        <v>17.003243208874455</v>
      </c>
      <c r="M131" s="257">
        <f t="shared" si="35"/>
        <v>19.552979690205625</v>
      </c>
      <c r="N131" s="257">
        <f t="shared" si="35"/>
        <v>22.485176643736466</v>
      </c>
      <c r="O131" s="257">
        <f t="shared" si="35"/>
        <v>25.857203140296932</v>
      </c>
      <c r="P131" s="257">
        <f t="shared" si="35"/>
        <v>29.735033611341471</v>
      </c>
      <c r="Q131" s="257">
        <f t="shared" si="35"/>
        <v>34.194538653042684</v>
      </c>
      <c r="R131" s="257">
        <f t="shared" si="35"/>
        <v>39.322969450999082</v>
      </c>
      <c r="S131" s="257">
        <f t="shared" si="35"/>
        <v>45.220664868648953</v>
      </c>
      <c r="T131" s="257">
        <f t="shared" si="35"/>
        <v>52.003014598946294</v>
      </c>
      <c r="U131" s="257">
        <f t="shared" si="35"/>
        <v>59.802716788788231</v>
      </c>
      <c r="V131" s="258">
        <f t="shared" si="35"/>
        <v>68.151584247688902</v>
      </c>
    </row>
    <row r="132" spans="1:22" x14ac:dyDescent="0.25">
      <c r="A132" s="255"/>
      <c r="B132" s="191"/>
      <c r="C132" s="196">
        <f>C110</f>
        <v>0</v>
      </c>
      <c r="D132" s="196">
        <f t="shared" ref="D132:V132" si="36">D110</f>
        <v>5.5297083706540393</v>
      </c>
      <c r="E132" s="196">
        <f t="shared" si="36"/>
        <v>6.3591646262521451</v>
      </c>
      <c r="F132" s="196">
        <f t="shared" si="36"/>
        <v>7.3130393201899659</v>
      </c>
      <c r="G132" s="196">
        <f t="shared" si="36"/>
        <v>8.4099952182184605</v>
      </c>
      <c r="H132" s="196">
        <f t="shared" si="36"/>
        <v>9.6714945009512281</v>
      </c>
      <c r="I132" s="196">
        <f t="shared" si="36"/>
        <v>11.122218676093912</v>
      </c>
      <c r="J132" s="196">
        <f t="shared" si="36"/>
        <v>12.790551477507998</v>
      </c>
      <c r="K132" s="196">
        <f t="shared" si="36"/>
        <v>14.709134199134198</v>
      </c>
      <c r="L132" s="196">
        <f t="shared" si="36"/>
        <v>16.915504329004325</v>
      </c>
      <c r="M132" s="196">
        <f t="shared" si="36"/>
        <v>19.452829978354973</v>
      </c>
      <c r="N132" s="196">
        <f t="shared" si="36"/>
        <v>22.370754475108217</v>
      </c>
      <c r="O132" s="196">
        <f t="shared" si="36"/>
        <v>25.726367646374449</v>
      </c>
      <c r="P132" s="196">
        <f t="shared" si="36"/>
        <v>29.585322793330615</v>
      </c>
      <c r="Q132" s="196">
        <f t="shared" si="36"/>
        <v>34.023121212330203</v>
      </c>
      <c r="R132" s="196">
        <f t="shared" si="36"/>
        <v>39.126589394179732</v>
      </c>
      <c r="S132" s="196">
        <f t="shared" si="36"/>
        <v>44.995577803306688</v>
      </c>
      <c r="T132" s="196">
        <f t="shared" si="36"/>
        <v>51.744914473802687</v>
      </c>
      <c r="U132" s="196">
        <f t="shared" si="36"/>
        <v>59.506651644873088</v>
      </c>
      <c r="V132" s="259">
        <f t="shared" si="36"/>
        <v>68.432649391604045</v>
      </c>
    </row>
    <row r="133" spans="1:22" x14ac:dyDescent="0.25">
      <c r="A133" s="260"/>
      <c r="B133" s="145"/>
      <c r="C133" s="145"/>
      <c r="D133" s="145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337"/>
    </row>
    <row r="134" spans="1:22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</row>
    <row r="135" spans="1:22" x14ac:dyDescent="0.25">
      <c r="A135" s="47"/>
      <c r="B135" s="47"/>
      <c r="C135" s="207" t="s">
        <v>213</v>
      </c>
      <c r="D135" s="208" t="s">
        <v>34</v>
      </c>
      <c r="E135" s="209" t="s">
        <v>211</v>
      </c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</row>
    <row r="136" spans="1:22" x14ac:dyDescent="0.25">
      <c r="A136" s="47"/>
      <c r="B136" s="47"/>
      <c r="C136" s="47"/>
      <c r="D136" s="208" t="s">
        <v>212</v>
      </c>
      <c r="E136" s="209" t="s">
        <v>210</v>
      </c>
      <c r="F136" s="47"/>
      <c r="G136" s="47"/>
      <c r="H136" s="47"/>
      <c r="I136" s="47"/>
      <c r="J136" s="47"/>
      <c r="K136" s="47"/>
      <c r="L136" s="43"/>
      <c r="M136" s="47"/>
      <c r="N136" s="47"/>
      <c r="O136" s="47"/>
      <c r="P136" s="47"/>
      <c r="Q136" s="47"/>
      <c r="R136" s="47"/>
      <c r="S136" s="47"/>
      <c r="T136" s="47"/>
      <c r="U136" s="47"/>
      <c r="V136" s="47"/>
    </row>
    <row r="137" spans="1:22" ht="15.75" thickBot="1" x14ac:dyDescent="0.3">
      <c r="A137" s="47"/>
      <c r="B137" s="47"/>
      <c r="C137" s="47"/>
      <c r="D137" s="207"/>
      <c r="E137" s="207"/>
      <c r="F137" s="47"/>
      <c r="G137" s="47"/>
      <c r="H137" s="47"/>
      <c r="I137" s="47"/>
      <c r="J137" s="47"/>
      <c r="K137" s="47"/>
      <c r="L137" s="43"/>
      <c r="M137" s="47"/>
      <c r="N137" s="47"/>
      <c r="O137" s="47"/>
      <c r="P137" s="47"/>
      <c r="Q137" s="47"/>
      <c r="R137" s="47"/>
      <c r="S137" s="47"/>
      <c r="T137" s="47"/>
      <c r="U137" s="47"/>
      <c r="V137" s="47"/>
    </row>
    <row r="138" spans="1:22" ht="15.75" thickBot="1" x14ac:dyDescent="0.3">
      <c r="A138" s="47"/>
      <c r="B138" s="47"/>
      <c r="C138" s="47"/>
      <c r="D138" s="47"/>
      <c r="E138" s="47"/>
      <c r="F138" s="47"/>
      <c r="G138" s="47"/>
      <c r="H138" s="376" t="s">
        <v>223</v>
      </c>
      <c r="I138" s="377"/>
      <c r="J138" s="211"/>
      <c r="K138" s="211"/>
      <c r="L138" s="211"/>
      <c r="M138" s="211"/>
      <c r="N138" s="212"/>
      <c r="O138" s="47"/>
      <c r="P138" s="47"/>
      <c r="Q138" s="47"/>
      <c r="R138" s="47"/>
      <c r="S138" s="47"/>
      <c r="T138" s="47"/>
      <c r="U138" s="47"/>
      <c r="V138" s="47"/>
    </row>
    <row r="139" spans="1:22" ht="15.75" thickBot="1" x14ac:dyDescent="0.3">
      <c r="A139" s="47"/>
      <c r="B139" s="47"/>
      <c r="C139" s="47"/>
      <c r="D139" s="47"/>
      <c r="E139" s="47"/>
      <c r="F139" s="47"/>
      <c r="G139" s="47"/>
      <c r="H139" s="210" t="s">
        <v>221</v>
      </c>
      <c r="I139" s="211"/>
      <c r="J139" s="211"/>
      <c r="K139" s="211"/>
      <c r="L139" s="211"/>
      <c r="M139" s="211"/>
      <c r="N139" s="212"/>
      <c r="P139" s="394" t="s">
        <v>214</v>
      </c>
      <c r="Q139" s="47"/>
      <c r="R139" s="47"/>
      <c r="S139" s="47"/>
      <c r="T139" s="47"/>
      <c r="U139" s="47"/>
      <c r="V139" s="47"/>
    </row>
    <row r="140" spans="1:22" x14ac:dyDescent="0.25">
      <c r="B140" s="60"/>
      <c r="N140" s="47"/>
      <c r="O140" s="47"/>
      <c r="P140" s="47"/>
      <c r="Q140" s="47"/>
    </row>
    <row r="141" spans="1:22" x14ac:dyDescent="0.25">
      <c r="A141" s="395" t="s">
        <v>164</v>
      </c>
      <c r="C141" s="149"/>
    </row>
    <row r="142" spans="1:22" x14ac:dyDescent="0.25">
      <c r="B142" s="60"/>
      <c r="C142" s="216">
        <f>D142/$K$143</f>
        <v>0.32690177384616748</v>
      </c>
      <c r="D142" s="216">
        <f t="shared" ref="D142:J142" si="37">E142/$K$143</f>
        <v>0.37593703992309258</v>
      </c>
      <c r="E142" s="216">
        <f t="shared" si="37"/>
        <v>0.43232759591155645</v>
      </c>
      <c r="F142" s="216">
        <f t="shared" si="37"/>
        <v>0.49717673529828987</v>
      </c>
      <c r="G142" s="216">
        <f t="shared" si="37"/>
        <v>0.57175324559303331</v>
      </c>
      <c r="H142" s="216">
        <f t="shared" si="37"/>
        <v>0.65751623243198831</v>
      </c>
      <c r="I142" s="216">
        <f t="shared" si="37"/>
        <v>0.7561436672967865</v>
      </c>
      <c r="J142" s="216">
        <f t="shared" si="37"/>
        <v>0.86956521739130443</v>
      </c>
      <c r="K142" s="74">
        <v>1</v>
      </c>
      <c r="L142" s="216">
        <f>K142*$K$143</f>
        <v>1.1499999999999999</v>
      </c>
      <c r="M142" s="216">
        <f t="shared" ref="M142:U142" si="38">L142*$K$143</f>
        <v>1.3224999999999998</v>
      </c>
      <c r="N142" s="216">
        <f t="shared" si="38"/>
        <v>1.5208749999999995</v>
      </c>
      <c r="O142" s="216">
        <f t="shared" si="38"/>
        <v>1.7490062499999994</v>
      </c>
      <c r="P142" s="216">
        <f t="shared" si="38"/>
        <v>2.0113571874999994</v>
      </c>
      <c r="Q142" s="216">
        <f t="shared" si="38"/>
        <v>2.3130607656249991</v>
      </c>
      <c r="R142" s="216">
        <f t="shared" si="38"/>
        <v>2.6600198804687487</v>
      </c>
      <c r="S142" s="216">
        <f t="shared" si="38"/>
        <v>3.0590228625390607</v>
      </c>
      <c r="T142" s="216">
        <f t="shared" si="38"/>
        <v>3.5178762919199196</v>
      </c>
      <c r="U142" s="216">
        <f t="shared" si="38"/>
        <v>4.0455577357079076</v>
      </c>
    </row>
    <row r="143" spans="1:22" x14ac:dyDescent="0.25">
      <c r="A143" s="217" t="s">
        <v>163</v>
      </c>
      <c r="B143" s="395" t="s">
        <v>164</v>
      </c>
      <c r="J143" s="215" t="s">
        <v>54</v>
      </c>
      <c r="K143" s="218">
        <v>1.1499999999999999</v>
      </c>
      <c r="M143" s="215" t="s">
        <v>55</v>
      </c>
      <c r="N143" s="218">
        <v>2</v>
      </c>
    </row>
    <row r="144" spans="1:22" x14ac:dyDescent="0.25">
      <c r="A144" s="217" t="s">
        <v>162</v>
      </c>
      <c r="B144" s="151" t="s">
        <v>229</v>
      </c>
      <c r="C144" s="152"/>
      <c r="D144" s="152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2"/>
    </row>
    <row r="145" spans="2:28" x14ac:dyDescent="0.25">
      <c r="B145" s="222" t="s">
        <v>57</v>
      </c>
      <c r="C145" s="223"/>
      <c r="D145" s="224">
        <f t="shared" ref="D145:J145" si="39">D162/$K162</f>
        <v>0.40021764131495741</v>
      </c>
      <c r="E145" s="224">
        <f t="shared" si="39"/>
        <v>0.45441419333296806</v>
      </c>
      <c r="F145" s="224">
        <f t="shared" si="39"/>
        <v>0.51674022815368026</v>
      </c>
      <c r="G145" s="224">
        <f t="shared" si="39"/>
        <v>0.58841516819749928</v>
      </c>
      <c r="H145" s="224">
        <f t="shared" si="39"/>
        <v>0.67084134924789129</v>
      </c>
      <c r="I145" s="224">
        <f>I162/$K162</f>
        <v>0.76563145745584194</v>
      </c>
      <c r="J145" s="224">
        <f t="shared" si="39"/>
        <v>0.8746400818949851</v>
      </c>
      <c r="K145" s="223"/>
      <c r="L145" s="224">
        <f>L162/$K162</f>
        <v>1.1441639058207669</v>
      </c>
      <c r="M145" s="224">
        <f t="shared" ref="M145:U145" si="40">M162/$K162</f>
        <v>1.3099523975146488</v>
      </c>
      <c r="N145" s="224">
        <f t="shared" si="40"/>
        <v>1.5006091629626133</v>
      </c>
      <c r="O145" s="224">
        <f t="shared" si="40"/>
        <v>1.7198644432277721</v>
      </c>
      <c r="P145" s="224">
        <f t="shared" si="40"/>
        <v>1.9720080155327049</v>
      </c>
      <c r="Q145" s="224">
        <f t="shared" si="40"/>
        <v>2.2619731236833776</v>
      </c>
      <c r="R145" s="224">
        <f t="shared" si="40"/>
        <v>2.5954329980566508</v>
      </c>
      <c r="S145" s="224">
        <f t="shared" si="40"/>
        <v>2.9789118535859154</v>
      </c>
      <c r="T145" s="224">
        <f t="shared" si="40"/>
        <v>3.4199125374445689</v>
      </c>
      <c r="U145" s="224">
        <f t="shared" si="40"/>
        <v>3.9270633238820216</v>
      </c>
      <c r="V145" s="225"/>
    </row>
    <row r="146" spans="2:28" x14ac:dyDescent="0.25">
      <c r="B146" s="226" t="s">
        <v>45</v>
      </c>
      <c r="C146" s="226"/>
      <c r="D146" s="227">
        <f t="shared" ref="D146:J146" si="41">E146/$K143</f>
        <v>0.37593703992309258</v>
      </c>
      <c r="E146" s="227">
        <f t="shared" si="41"/>
        <v>0.43232759591155645</v>
      </c>
      <c r="F146" s="227">
        <f t="shared" si="41"/>
        <v>0.49717673529828987</v>
      </c>
      <c r="G146" s="227">
        <f t="shared" si="41"/>
        <v>0.57175324559303331</v>
      </c>
      <c r="H146" s="227">
        <f t="shared" si="41"/>
        <v>0.65751623243198831</v>
      </c>
      <c r="I146" s="227">
        <f t="shared" si="41"/>
        <v>0.7561436672967865</v>
      </c>
      <c r="J146" s="227">
        <f t="shared" si="41"/>
        <v>0.86956521739130443</v>
      </c>
      <c r="K146" s="228">
        <v>1</v>
      </c>
      <c r="L146" s="227">
        <f>K146*$K143</f>
        <v>1.1499999999999999</v>
      </c>
      <c r="M146" s="227">
        <f t="shared" ref="M146:U146" si="42">L146*$K143</f>
        <v>1.3224999999999998</v>
      </c>
      <c r="N146" s="227">
        <f t="shared" si="42"/>
        <v>1.5208749999999995</v>
      </c>
      <c r="O146" s="227">
        <f t="shared" si="42"/>
        <v>1.7490062499999994</v>
      </c>
      <c r="P146" s="227">
        <f t="shared" si="42"/>
        <v>2.0113571874999994</v>
      </c>
      <c r="Q146" s="227">
        <f t="shared" si="42"/>
        <v>2.3130607656249991</v>
      </c>
      <c r="R146" s="227">
        <f t="shared" si="42"/>
        <v>2.6600198804687487</v>
      </c>
      <c r="S146" s="227">
        <f t="shared" si="42"/>
        <v>3.0590228625390607</v>
      </c>
      <c r="T146" s="227">
        <f t="shared" si="42"/>
        <v>3.5178762919199196</v>
      </c>
      <c r="U146" s="227">
        <f t="shared" si="42"/>
        <v>4.0455577357079076</v>
      </c>
      <c r="V146" s="227"/>
    </row>
    <row r="147" spans="2:28" x14ac:dyDescent="0.25">
      <c r="B147" s="76" t="s">
        <v>2</v>
      </c>
      <c r="C147" s="153"/>
      <c r="D147" s="153" t="s">
        <v>33</v>
      </c>
      <c r="E147" s="81" t="s">
        <v>16</v>
      </c>
      <c r="F147" s="81" t="s">
        <v>15</v>
      </c>
      <c r="G147" s="76" t="s">
        <v>14</v>
      </c>
      <c r="H147" s="76" t="s">
        <v>13</v>
      </c>
      <c r="I147" s="76" t="s">
        <v>3</v>
      </c>
      <c r="J147" s="76" t="s">
        <v>4</v>
      </c>
      <c r="K147" s="76" t="s">
        <v>5</v>
      </c>
      <c r="L147" s="381" t="s">
        <v>6</v>
      </c>
      <c r="M147" s="76" t="s">
        <v>20</v>
      </c>
      <c r="N147" s="76" t="s">
        <v>21</v>
      </c>
      <c r="O147" s="76" t="s">
        <v>22</v>
      </c>
      <c r="P147" s="76" t="s">
        <v>23</v>
      </c>
      <c r="Q147" s="76" t="s">
        <v>24</v>
      </c>
      <c r="R147" s="81" t="s">
        <v>25</v>
      </c>
      <c r="S147" s="81" t="s">
        <v>35</v>
      </c>
      <c r="T147" s="81" t="s">
        <v>36</v>
      </c>
      <c r="U147" s="81" t="s">
        <v>37</v>
      </c>
      <c r="V147" s="81" t="s">
        <v>38</v>
      </c>
    </row>
    <row r="148" spans="2:28" x14ac:dyDescent="0.25">
      <c r="B148" s="76">
        <v>1</v>
      </c>
      <c r="C148" s="229"/>
      <c r="D148" s="156">
        <f t="shared" ref="D148:V160" si="43">D79+D99+$N$143</f>
        <v>2.2994733073367546</v>
      </c>
      <c r="E148" s="156">
        <f t="shared" si="43"/>
        <v>2.3443943034372681</v>
      </c>
      <c r="F148" s="156">
        <f t="shared" si="43"/>
        <v>2.3960534489528582</v>
      </c>
      <c r="G148" s="156">
        <f t="shared" si="43"/>
        <v>2.4554614662957865</v>
      </c>
      <c r="H148" s="156">
        <f t="shared" si="43"/>
        <v>2.5237806862401548</v>
      </c>
      <c r="I148" s="156">
        <f t="shared" si="43"/>
        <v>2.6023477891761777</v>
      </c>
      <c r="J148" s="156">
        <f t="shared" si="43"/>
        <v>2.6926999575526045</v>
      </c>
      <c r="K148" s="84">
        <f t="shared" si="43"/>
        <v>2.7966049511854951</v>
      </c>
      <c r="L148" s="382">
        <f t="shared" si="43"/>
        <v>2.9160956938633196</v>
      </c>
      <c r="M148" s="156">
        <f t="shared" si="43"/>
        <v>3.053510047942817</v>
      </c>
      <c r="N148" s="156">
        <f t="shared" si="43"/>
        <v>3.2115365551342396</v>
      </c>
      <c r="O148" s="156">
        <f t="shared" si="43"/>
        <v>3.3932670384043755</v>
      </c>
      <c r="P148" s="156">
        <f t="shared" si="43"/>
        <v>3.602257094165032</v>
      </c>
      <c r="Q148" s="383">
        <f t="shared" si="43"/>
        <v>3.8425956582897864</v>
      </c>
      <c r="R148" s="155">
        <f t="shared" si="43"/>
        <v>4.1189850070332543</v>
      </c>
      <c r="S148" s="155">
        <f t="shared" si="43"/>
        <v>4.4368327580882418</v>
      </c>
      <c r="T148" s="155">
        <f t="shared" si="43"/>
        <v>4.8023576718014782</v>
      </c>
      <c r="U148" s="155">
        <f t="shared" si="43"/>
        <v>5.2227113225716995</v>
      </c>
      <c r="V148" s="155">
        <f t="shared" si="43"/>
        <v>5.7061180209574545</v>
      </c>
      <c r="AB148" s="230"/>
    </row>
    <row r="149" spans="2:28" x14ac:dyDescent="0.25">
      <c r="B149" s="76">
        <v>2</v>
      </c>
      <c r="C149" s="231"/>
      <c r="D149" s="160">
        <f t="shared" si="43"/>
        <v>2.5457209819168947</v>
      </c>
      <c r="E149" s="160">
        <f t="shared" si="43"/>
        <v>2.6275791292044284</v>
      </c>
      <c r="F149" s="160">
        <f t="shared" si="43"/>
        <v>2.7217159985850929</v>
      </c>
      <c r="G149" s="160">
        <f t="shared" si="43"/>
        <v>2.8299733983728568</v>
      </c>
      <c r="H149" s="160">
        <f t="shared" si="43"/>
        <v>2.9544694081287854</v>
      </c>
      <c r="I149" s="160">
        <f t="shared" si="43"/>
        <v>3.0976398193481032</v>
      </c>
      <c r="J149" s="160">
        <f t="shared" si="43"/>
        <v>3.2622857922503181</v>
      </c>
      <c r="K149" s="98">
        <f t="shared" si="43"/>
        <v>3.4516286610878657</v>
      </c>
      <c r="L149" s="384">
        <f t="shared" si="43"/>
        <v>3.6693729602510459</v>
      </c>
      <c r="M149" s="160">
        <f t="shared" si="43"/>
        <v>3.9197789042887026</v>
      </c>
      <c r="N149" s="160">
        <f t="shared" si="43"/>
        <v>4.2077457399320073</v>
      </c>
      <c r="O149" s="160">
        <f t="shared" si="43"/>
        <v>4.5389076009218083</v>
      </c>
      <c r="P149" s="160">
        <f t="shared" si="43"/>
        <v>4.9197437410600795</v>
      </c>
      <c r="Q149" s="385">
        <f t="shared" si="43"/>
        <v>5.3577053022190917</v>
      </c>
      <c r="R149" s="159">
        <f t="shared" si="43"/>
        <v>5.8613610975519546</v>
      </c>
      <c r="S149" s="159">
        <f t="shared" si="43"/>
        <v>6.4405652621847471</v>
      </c>
      <c r="T149" s="159">
        <f t="shared" si="43"/>
        <v>7.1066500515124593</v>
      </c>
      <c r="U149" s="159">
        <f t="shared" si="43"/>
        <v>7.8726475592393275</v>
      </c>
      <c r="V149" s="159">
        <f t="shared" si="43"/>
        <v>8.7535446931252245</v>
      </c>
      <c r="AB149" s="230"/>
    </row>
    <row r="150" spans="2:28" x14ac:dyDescent="0.25">
      <c r="B150" s="76">
        <v>3</v>
      </c>
      <c r="C150" s="232"/>
      <c r="D150" s="163">
        <f t="shared" si="43"/>
        <v>2.7816297324998467</v>
      </c>
      <c r="E150" s="163">
        <f t="shared" si="43"/>
        <v>2.8988741923748238</v>
      </c>
      <c r="F150" s="163">
        <f t="shared" si="43"/>
        <v>3.0337053212310474</v>
      </c>
      <c r="G150" s="163">
        <f t="shared" si="43"/>
        <v>3.1887611194157044</v>
      </c>
      <c r="H150" s="163">
        <f t="shared" si="43"/>
        <v>3.3670752873280598</v>
      </c>
      <c r="I150" s="163">
        <f t="shared" si="43"/>
        <v>3.5721365804272684</v>
      </c>
      <c r="J150" s="163">
        <f t="shared" si="43"/>
        <v>3.8079570674913588</v>
      </c>
      <c r="K150" s="105">
        <f t="shared" si="43"/>
        <v>4.0791506276150624</v>
      </c>
      <c r="L150" s="386">
        <f t="shared" si="43"/>
        <v>4.3910232217573215</v>
      </c>
      <c r="M150" s="163">
        <f t="shared" si="43"/>
        <v>4.7496767050209199</v>
      </c>
      <c r="N150" s="163">
        <f t="shared" si="43"/>
        <v>5.1621282107740569</v>
      </c>
      <c r="O150" s="163">
        <f t="shared" si="43"/>
        <v>5.6364474423901658</v>
      </c>
      <c r="P150" s="163">
        <f t="shared" si="43"/>
        <v>6.1819145587486899</v>
      </c>
      <c r="Q150" s="387">
        <f t="shared" si="43"/>
        <v>6.8092017425609939</v>
      </c>
      <c r="R150" s="162">
        <f t="shared" si="43"/>
        <v>7.5305820039451419</v>
      </c>
      <c r="S150" s="162">
        <f t="shared" si="43"/>
        <v>8.3601693045369139</v>
      </c>
      <c r="T150" s="162">
        <f t="shared" si="43"/>
        <v>9.314194700217449</v>
      </c>
      <c r="U150" s="162">
        <f t="shared" si="43"/>
        <v>10.411323905250065</v>
      </c>
      <c r="V150" s="162">
        <f t="shared" si="43"/>
        <v>11.673022491037575</v>
      </c>
      <c r="AB150" s="230"/>
    </row>
    <row r="151" spans="2:28" x14ac:dyDescent="0.25">
      <c r="B151" s="76">
        <v>4</v>
      </c>
      <c r="C151" s="231"/>
      <c r="D151" s="160">
        <f t="shared" si="43"/>
        <v>3.0071995590856115</v>
      </c>
      <c r="E151" s="160">
        <f t="shared" si="43"/>
        <v>3.1582794929484534</v>
      </c>
      <c r="F151" s="160">
        <f t="shared" si="43"/>
        <v>3.3320214168907212</v>
      </c>
      <c r="G151" s="160">
        <f t="shared" si="43"/>
        <v>3.5318246294243294</v>
      </c>
      <c r="H151" s="160">
        <f t="shared" si="43"/>
        <v>3.7615983238379784</v>
      </c>
      <c r="I151" s="160">
        <f t="shared" si="43"/>
        <v>4.0258380724136753</v>
      </c>
      <c r="J151" s="160">
        <f t="shared" si="43"/>
        <v>4.329713783275726</v>
      </c>
      <c r="K151" s="98">
        <f t="shared" si="43"/>
        <v>4.6791708507670844</v>
      </c>
      <c r="L151" s="384">
        <f t="shared" si="43"/>
        <v>5.081046478382147</v>
      </c>
      <c r="M151" s="160">
        <f t="shared" si="43"/>
        <v>5.5432034501394689</v>
      </c>
      <c r="N151" s="160">
        <f t="shared" si="43"/>
        <v>6.0746839676603894</v>
      </c>
      <c r="O151" s="160">
        <f t="shared" si="43"/>
        <v>6.685886562809447</v>
      </c>
      <c r="P151" s="160">
        <f t="shared" si="43"/>
        <v>7.3887695472308632</v>
      </c>
      <c r="Q151" s="385">
        <f t="shared" si="43"/>
        <v>8.197084979315493</v>
      </c>
      <c r="R151" s="159">
        <f t="shared" si="43"/>
        <v>9.1266477262128163</v>
      </c>
      <c r="S151" s="159">
        <f t="shared" si="43"/>
        <v>10.195644885144739</v>
      </c>
      <c r="T151" s="159">
        <f t="shared" si="43"/>
        <v>11.424991617916449</v>
      </c>
      <c r="U151" s="159">
        <f t="shared" si="43"/>
        <v>12.838740360603918</v>
      </c>
      <c r="V151" s="159">
        <f t="shared" si="43"/>
        <v>14.464551414694503</v>
      </c>
      <c r="AB151" s="230"/>
    </row>
    <row r="152" spans="2:28" x14ac:dyDescent="0.25">
      <c r="B152" s="76">
        <v>5</v>
      </c>
      <c r="C152" s="231"/>
      <c r="D152" s="160">
        <f t="shared" si="43"/>
        <v>3.2224304616741888</v>
      </c>
      <c r="E152" s="160">
        <f t="shared" si="43"/>
        <v>3.4057950309253169</v>
      </c>
      <c r="F152" s="160">
        <f t="shared" si="43"/>
        <v>3.6166642855641147</v>
      </c>
      <c r="G152" s="160">
        <f t="shared" si="43"/>
        <v>3.8591639283987318</v>
      </c>
      <c r="H152" s="160">
        <f t="shared" si="43"/>
        <v>4.1380385176585417</v>
      </c>
      <c r="I152" s="160">
        <f t="shared" si="43"/>
        <v>4.4587442953073229</v>
      </c>
      <c r="J152" s="160">
        <f t="shared" si="43"/>
        <v>4.8275559396034202</v>
      </c>
      <c r="K152" s="98">
        <f t="shared" si="43"/>
        <v>5.2516893305439325</v>
      </c>
      <c r="L152" s="384">
        <f t="shared" si="43"/>
        <v>5.7394427301255231</v>
      </c>
      <c r="M152" s="160">
        <f t="shared" si="43"/>
        <v>6.3003591396443506</v>
      </c>
      <c r="N152" s="160">
        <f t="shared" si="43"/>
        <v>6.945413010591003</v>
      </c>
      <c r="O152" s="160">
        <f t="shared" si="43"/>
        <v>7.6872249621796529</v>
      </c>
      <c r="P152" s="160">
        <f t="shared" si="43"/>
        <v>8.5403087065066003</v>
      </c>
      <c r="Q152" s="385">
        <f t="shared" si="43"/>
        <v>9.5213550124825908</v>
      </c>
      <c r="R152" s="159">
        <f t="shared" si="43"/>
        <v>10.649558264354978</v>
      </c>
      <c r="S152" s="159">
        <f t="shared" si="43"/>
        <v>11.946992004008223</v>
      </c>
      <c r="T152" s="159">
        <f t="shared" si="43"/>
        <v>13.439040804609455</v>
      </c>
      <c r="U152" s="159">
        <f t="shared" si="43"/>
        <v>15.154896925300871</v>
      </c>
      <c r="V152" s="159">
        <f t="shared" si="43"/>
        <v>17.128131464096001</v>
      </c>
      <c r="AB152" s="230"/>
    </row>
    <row r="153" spans="2:28" x14ac:dyDescent="0.25">
      <c r="B153" s="76">
        <v>10</v>
      </c>
      <c r="C153" s="232"/>
      <c r="D153" s="163">
        <f t="shared" si="43"/>
        <v>4.1435011146592622</v>
      </c>
      <c r="E153" s="163">
        <f t="shared" si="43"/>
        <v>4.465026281858151</v>
      </c>
      <c r="F153" s="163">
        <f t="shared" si="43"/>
        <v>4.8347802241368729</v>
      </c>
      <c r="G153" s="163">
        <f t="shared" si="43"/>
        <v>5.2599972577574041</v>
      </c>
      <c r="H153" s="163">
        <f t="shared" si="43"/>
        <v>5.7489968464210151</v>
      </c>
      <c r="I153" s="163">
        <f t="shared" si="43"/>
        <v>6.3113463733841666</v>
      </c>
      <c r="J153" s="163">
        <f t="shared" si="43"/>
        <v>6.958048329391791</v>
      </c>
      <c r="K153" s="105">
        <f t="shared" si="43"/>
        <v>7.7017555788005589</v>
      </c>
      <c r="L153" s="386">
        <f t="shared" si="43"/>
        <v>8.5570189156206418</v>
      </c>
      <c r="M153" s="163">
        <f t="shared" si="43"/>
        <v>9.5405717529637393</v>
      </c>
      <c r="N153" s="163">
        <f t="shared" si="43"/>
        <v>10.671657515908299</v>
      </c>
      <c r="O153" s="163">
        <f t="shared" si="43"/>
        <v>11.972406143294544</v>
      </c>
      <c r="P153" s="163">
        <f t="shared" si="43"/>
        <v>13.468267064788725</v>
      </c>
      <c r="Q153" s="387">
        <f t="shared" si="43"/>
        <v>15.188507124507034</v>
      </c>
      <c r="R153" s="162">
        <f t="shared" si="43"/>
        <v>17.166783193183086</v>
      </c>
      <c r="S153" s="162">
        <f t="shared" si="43"/>
        <v>19.44180067216055</v>
      </c>
      <c r="T153" s="162">
        <f t="shared" si="43"/>
        <v>22.058070772984632</v>
      </c>
      <c r="U153" s="162">
        <f t="shared" si="43"/>
        <v>25.066781388932323</v>
      </c>
      <c r="V153" s="162">
        <f t="shared" si="43"/>
        <v>28.526798597272169</v>
      </c>
      <c r="AB153" s="230"/>
    </row>
    <row r="154" spans="2:28" x14ac:dyDescent="0.25">
      <c r="B154" s="76">
        <v>20</v>
      </c>
      <c r="C154" s="231"/>
      <c r="D154" s="160">
        <f t="shared" si="43"/>
        <v>5.5003156026293745</v>
      </c>
      <c r="E154" s="160">
        <f t="shared" si="43"/>
        <v>6.0253629430237812</v>
      </c>
      <c r="F154" s="160">
        <f t="shared" si="43"/>
        <v>6.6291673844773475</v>
      </c>
      <c r="G154" s="160">
        <f t="shared" si="43"/>
        <v>7.3235424921489498</v>
      </c>
      <c r="H154" s="160">
        <f t="shared" si="43"/>
        <v>8.1220738659712914</v>
      </c>
      <c r="I154" s="160">
        <f t="shared" si="43"/>
        <v>9.040384945866986</v>
      </c>
      <c r="J154" s="160">
        <f t="shared" si="43"/>
        <v>10.096442687747032</v>
      </c>
      <c r="K154" s="98">
        <f t="shared" si="43"/>
        <v>11.310909090909087</v>
      </c>
      <c r="L154" s="384">
        <f t="shared" si="43"/>
        <v>12.70754545454545</v>
      </c>
      <c r="M154" s="160">
        <f t="shared" si="43"/>
        <v>14.313677272727265</v>
      </c>
      <c r="N154" s="160">
        <f t="shared" si="43"/>
        <v>16.160728863636354</v>
      </c>
      <c r="O154" s="160">
        <f t="shared" si="43"/>
        <v>18.284838193181805</v>
      </c>
      <c r="P154" s="160">
        <f t="shared" si="43"/>
        <v>20.727563922159074</v>
      </c>
      <c r="Q154" s="385">
        <f t="shared" si="43"/>
        <v>23.536698510482935</v>
      </c>
      <c r="R154" s="159">
        <f t="shared" si="43"/>
        <v>26.767203287055374</v>
      </c>
      <c r="S154" s="159">
        <f t="shared" si="43"/>
        <v>30.482283780113676</v>
      </c>
      <c r="T154" s="159">
        <f t="shared" si="43"/>
        <v>34.754626347130724</v>
      </c>
      <c r="U154" s="159">
        <f t="shared" si="43"/>
        <v>39.667820299200329</v>
      </c>
      <c r="V154" s="159">
        <f t="shared" si="43"/>
        <v>45.317993344080378</v>
      </c>
      <c r="AB154" s="230"/>
    </row>
    <row r="155" spans="2:28" x14ac:dyDescent="0.25">
      <c r="B155" s="76">
        <v>30</v>
      </c>
      <c r="C155" s="231"/>
      <c r="D155" s="160">
        <f t="shared" si="43"/>
        <v>6.9170286415637943</v>
      </c>
      <c r="E155" s="160">
        <f t="shared" si="43"/>
        <v>7.654582937798363</v>
      </c>
      <c r="F155" s="160">
        <f t="shared" si="43"/>
        <v>8.5027703784681172</v>
      </c>
      <c r="G155" s="160">
        <f t="shared" si="43"/>
        <v>9.4781859352383329</v>
      </c>
      <c r="H155" s="160">
        <f t="shared" si="43"/>
        <v>10.599913825524082</v>
      </c>
      <c r="I155" s="160">
        <f t="shared" si="43"/>
        <v>11.889900899352694</v>
      </c>
      <c r="J155" s="160">
        <f t="shared" si="43"/>
        <v>13.373386034255597</v>
      </c>
      <c r="K155" s="98">
        <f t="shared" si="43"/>
        <v>15.079393939393936</v>
      </c>
      <c r="L155" s="384">
        <f t="shared" si="43"/>
        <v>17.041303030303027</v>
      </c>
      <c r="M155" s="160">
        <f t="shared" si="43"/>
        <v>19.297498484848479</v>
      </c>
      <c r="N155" s="160">
        <f t="shared" si="43"/>
        <v>21.892123257575747</v>
      </c>
      <c r="O155" s="160">
        <f t="shared" si="43"/>
        <v>24.875941746212106</v>
      </c>
      <c r="P155" s="160">
        <f t="shared" si="43"/>
        <v>28.307333008143921</v>
      </c>
      <c r="Q155" s="385">
        <f t="shared" si="43"/>
        <v>32.253432959365512</v>
      </c>
      <c r="R155" s="159">
        <f t="shared" si="43"/>
        <v>36.791447903270331</v>
      </c>
      <c r="S155" s="159">
        <f t="shared" si="43"/>
        <v>42.010165088760878</v>
      </c>
      <c r="T155" s="159">
        <f t="shared" si="43"/>
        <v>48.011689852075008</v>
      </c>
      <c r="U155" s="159">
        <f t="shared" si="43"/>
        <v>54.913443329886249</v>
      </c>
      <c r="V155" s="159">
        <f t="shared" si="43"/>
        <v>62.850459829369186</v>
      </c>
      <c r="AB155" s="230"/>
    </row>
    <row r="156" spans="2:28" x14ac:dyDescent="0.25">
      <c r="B156" s="76">
        <v>40</v>
      </c>
      <c r="C156" s="231"/>
      <c r="D156" s="160">
        <f t="shared" si="43"/>
        <v>8.4672725641592059</v>
      </c>
      <c r="E156" s="160">
        <f t="shared" si="43"/>
        <v>9.4373634487830884</v>
      </c>
      <c r="F156" s="160">
        <f t="shared" si="43"/>
        <v>10.55296796610055</v>
      </c>
      <c r="G156" s="160">
        <f t="shared" si="43"/>
        <v>11.835913161015633</v>
      </c>
      <c r="H156" s="160">
        <f t="shared" si="43"/>
        <v>13.311300135167976</v>
      </c>
      <c r="I156" s="160">
        <f t="shared" si="43"/>
        <v>15.007995155443172</v>
      </c>
      <c r="J156" s="160">
        <f t="shared" si="43"/>
        <v>16.959194428759645</v>
      </c>
      <c r="K156" s="98">
        <f t="shared" si="43"/>
        <v>19.20307359307359</v>
      </c>
      <c r="L156" s="384">
        <f t="shared" si="43"/>
        <v>21.78353463203463</v>
      </c>
      <c r="M156" s="160">
        <f t="shared" si="43"/>
        <v>24.751064826839823</v>
      </c>
      <c r="N156" s="160">
        <f t="shared" si="43"/>
        <v>28.163724550865791</v>
      </c>
      <c r="O156" s="160">
        <f t="shared" si="43"/>
        <v>32.088283233495659</v>
      </c>
      <c r="P156" s="160">
        <f t="shared" si="43"/>
        <v>36.601525718520001</v>
      </c>
      <c r="Q156" s="385">
        <f t="shared" si="43"/>
        <v>41.791754576297997</v>
      </c>
      <c r="R156" s="159">
        <f t="shared" si="43"/>
        <v>47.760517762742694</v>
      </c>
      <c r="S156" s="159">
        <f t="shared" si="43"/>
        <v>54.624595427154098</v>
      </c>
      <c r="T156" s="159">
        <f t="shared" si="43"/>
        <v>62.518284741227205</v>
      </c>
      <c r="U156" s="159">
        <f t="shared" si="43"/>
        <v>71.596027452411278</v>
      </c>
      <c r="V156" s="159">
        <f t="shared" si="43"/>
        <v>82.035431570272976</v>
      </c>
      <c r="AB156" s="230"/>
    </row>
    <row r="157" spans="2:28" x14ac:dyDescent="0.25">
      <c r="B157" s="76">
        <v>50</v>
      </c>
      <c r="C157" s="231"/>
      <c r="D157" s="160">
        <f t="shared" si="43"/>
        <v>10.151047370415615</v>
      </c>
      <c r="E157" s="160">
        <f t="shared" si="43"/>
        <v>11.373704475977956</v>
      </c>
      <c r="F157" s="160">
        <f t="shared" si="43"/>
        <v>12.779760147374649</v>
      </c>
      <c r="G157" s="160">
        <f t="shared" si="43"/>
        <v>14.396724169480844</v>
      </c>
      <c r="H157" s="160">
        <f t="shared" si="43"/>
        <v>16.256232794902971</v>
      </c>
      <c r="I157" s="160">
        <f t="shared" si="43"/>
        <v>18.394667714138414</v>
      </c>
      <c r="J157" s="160">
        <f t="shared" si="43"/>
        <v>20.853867871259176</v>
      </c>
      <c r="K157" s="98">
        <f t="shared" si="43"/>
        <v>23.681948051948051</v>
      </c>
      <c r="L157" s="384">
        <f t="shared" si="43"/>
        <v>26.934240259740257</v>
      </c>
      <c r="M157" s="160">
        <f t="shared" si="43"/>
        <v>30.674376298701294</v>
      </c>
      <c r="N157" s="160">
        <f t="shared" si="43"/>
        <v>34.975532743506484</v>
      </c>
      <c r="O157" s="160">
        <f t="shared" si="43"/>
        <v>39.921862655032456</v>
      </c>
      <c r="P157" s="160">
        <f t="shared" si="43"/>
        <v>45.610142053287319</v>
      </c>
      <c r="Q157" s="385">
        <f t="shared" si="43"/>
        <v>52.15166336128042</v>
      </c>
      <c r="R157" s="159">
        <f t="shared" si="43"/>
        <v>59.674412865472476</v>
      </c>
      <c r="S157" s="159">
        <f t="shared" si="43"/>
        <v>68.325574795293349</v>
      </c>
      <c r="T157" s="159">
        <f t="shared" si="43"/>
        <v>78.274411014587344</v>
      </c>
      <c r="U157" s="159">
        <f t="shared" si="43"/>
        <v>89.715572666775444</v>
      </c>
      <c r="V157" s="159">
        <f t="shared" si="43"/>
        <v>102.87290856679175</v>
      </c>
      <c r="AB157" s="230"/>
    </row>
    <row r="158" spans="2:28" x14ac:dyDescent="0.25">
      <c r="B158" s="76">
        <v>60</v>
      </c>
      <c r="C158" s="231"/>
      <c r="D158" s="160">
        <f t="shared" si="43"/>
        <v>11.968353060333017</v>
      </c>
      <c r="E158" s="160">
        <f t="shared" si="43"/>
        <v>13.463606019382969</v>
      </c>
      <c r="F158" s="160">
        <f t="shared" si="43"/>
        <v>15.183146922290412</v>
      </c>
      <c r="G158" s="160">
        <f t="shared" si="43"/>
        <v>17.160618960633975</v>
      </c>
      <c r="H158" s="160">
        <f t="shared" si="43"/>
        <v>19.434711804729069</v>
      </c>
      <c r="I158" s="160">
        <f t="shared" si="43"/>
        <v>22.049918575438426</v>
      </c>
      <c r="J158" s="160">
        <f t="shared" si="43"/>
        <v>25.05740636175419</v>
      </c>
      <c r="K158" s="98">
        <f t="shared" si="43"/>
        <v>28.516017316017312</v>
      </c>
      <c r="L158" s="384">
        <f t="shared" si="43"/>
        <v>32.493419913419906</v>
      </c>
      <c r="M158" s="160">
        <f t="shared" si="43"/>
        <v>37.067432900432891</v>
      </c>
      <c r="N158" s="160">
        <f t="shared" si="43"/>
        <v>42.327547835497825</v>
      </c>
      <c r="O158" s="160">
        <f t="shared" si="43"/>
        <v>48.376680010822497</v>
      </c>
      <c r="P158" s="160">
        <f t="shared" si="43"/>
        <v>55.33318201244586</v>
      </c>
      <c r="Q158" s="385">
        <f t="shared" si="43"/>
        <v>63.333159314312738</v>
      </c>
      <c r="R158" s="159">
        <f t="shared" si="43"/>
        <v>72.533133211459642</v>
      </c>
      <c r="S158" s="159">
        <f t="shared" si="43"/>
        <v>83.113103193178574</v>
      </c>
      <c r="T158" s="159">
        <f t="shared" si="43"/>
        <v>95.280068672155352</v>
      </c>
      <c r="U158" s="159">
        <f t="shared" si="43"/>
        <v>109.27207897297865</v>
      </c>
      <c r="V158" s="159">
        <f t="shared" si="43"/>
        <v>125.36289081892545</v>
      </c>
      <c r="AB158" s="230"/>
    </row>
    <row r="159" spans="2:28" x14ac:dyDescent="0.25">
      <c r="B159" s="76">
        <v>70</v>
      </c>
      <c r="C159" s="232"/>
      <c r="D159" s="163">
        <f t="shared" si="43"/>
        <v>13.919189633911412</v>
      </c>
      <c r="E159" s="163">
        <f t="shared" si="43"/>
        <v>15.707068078998123</v>
      </c>
      <c r="F159" s="163">
        <f t="shared" si="43"/>
        <v>17.763128290847842</v>
      </c>
      <c r="G159" s="163">
        <f t="shared" si="43"/>
        <v>20.127597534475015</v>
      </c>
      <c r="H159" s="163">
        <f t="shared" si="43"/>
        <v>22.846737164646264</v>
      </c>
      <c r="I159" s="163">
        <f t="shared" si="43"/>
        <v>25.973747739343203</v>
      </c>
      <c r="J159" s="163">
        <f t="shared" si="43"/>
        <v>29.569809900244685</v>
      </c>
      <c r="K159" s="105">
        <f t="shared" si="43"/>
        <v>33.705281385281381</v>
      </c>
      <c r="L159" s="386">
        <f t="shared" si="43"/>
        <v>38.461073593073593</v>
      </c>
      <c r="M159" s="163">
        <f t="shared" si="43"/>
        <v>43.930234632034626</v>
      </c>
      <c r="N159" s="163">
        <f t="shared" si="43"/>
        <v>50.219769826839816</v>
      </c>
      <c r="O159" s="163">
        <f t="shared" si="43"/>
        <v>57.452735300865783</v>
      </c>
      <c r="P159" s="163">
        <f t="shared" si="43"/>
        <v>65.770645595995646</v>
      </c>
      <c r="Q159" s="387">
        <f t="shared" si="43"/>
        <v>75.336242435394979</v>
      </c>
      <c r="R159" s="162">
        <f t="shared" si="43"/>
        <v>86.33667880070422</v>
      </c>
      <c r="S159" s="162">
        <f t="shared" si="43"/>
        <v>98.987180620809852</v>
      </c>
      <c r="T159" s="162">
        <f t="shared" si="43"/>
        <v>113.53525771393132</v>
      </c>
      <c r="U159" s="162">
        <f t="shared" si="43"/>
        <v>130.265546371021</v>
      </c>
      <c r="V159" s="162">
        <f t="shared" si="43"/>
        <v>149.50537832667416</v>
      </c>
      <c r="AB159" s="230"/>
    </row>
    <row r="160" spans="2:28" x14ac:dyDescent="0.25">
      <c r="B160" s="76">
        <v>80</v>
      </c>
      <c r="C160" s="231"/>
      <c r="D160" s="160">
        <f t="shared" si="43"/>
        <v>16.003557091150807</v>
      </c>
      <c r="E160" s="160">
        <f t="shared" si="43"/>
        <v>18.104090654823427</v>
      </c>
      <c r="F160" s="160">
        <f t="shared" si="43"/>
        <v>20.519704253046939</v>
      </c>
      <c r="G160" s="160">
        <f t="shared" si="43"/>
        <v>23.297659891003974</v>
      </c>
      <c r="H160" s="160">
        <f t="shared" si="43"/>
        <v>26.492308874654569</v>
      </c>
      <c r="I160" s="160">
        <f t="shared" si="43"/>
        <v>30.166155205852753</v>
      </c>
      <c r="J160" s="160">
        <f t="shared" si="43"/>
        <v>34.391078486730663</v>
      </c>
      <c r="K160" s="98">
        <f t="shared" si="43"/>
        <v>39.249740259740257</v>
      </c>
      <c r="L160" s="384">
        <f t="shared" si="43"/>
        <v>44.837201298701295</v>
      </c>
      <c r="M160" s="160">
        <f t="shared" si="43"/>
        <v>51.262781493506481</v>
      </c>
      <c r="N160" s="160">
        <f t="shared" si="43"/>
        <v>58.65219871753245</v>
      </c>
      <c r="O160" s="160">
        <f t="shared" si="43"/>
        <v>67.150028525162313</v>
      </c>
      <c r="P160" s="160">
        <f t="shared" si="43"/>
        <v>76.922532803936662</v>
      </c>
      <c r="Q160" s="385">
        <f t="shared" si="43"/>
        <v>88.160912724527151</v>
      </c>
      <c r="R160" s="159">
        <f t="shared" ref="R160:V160" si="44">R91+R111+$N$143</f>
        <v>101.08504963320621</v>
      </c>
      <c r="S160" s="159">
        <f t="shared" si="44"/>
        <v>115.94780707818711</v>
      </c>
      <c r="T160" s="159">
        <f t="shared" si="44"/>
        <v>133.03997813991518</v>
      </c>
      <c r="U160" s="159">
        <f t="shared" si="44"/>
        <v>152.69597486090245</v>
      </c>
      <c r="V160" s="159">
        <f t="shared" si="44"/>
        <v>175.3003710900378</v>
      </c>
      <c r="X160" s="160"/>
      <c r="Y160" s="157"/>
      <c r="Z160" s="94"/>
      <c r="AA160" s="157"/>
    </row>
    <row r="161" spans="1:27" x14ac:dyDescent="0.25">
      <c r="B161" s="76">
        <v>90</v>
      </c>
      <c r="C161" s="231"/>
      <c r="D161" s="160">
        <f t="shared" ref="D161:V162" si="45">D92+D112+$N$143</f>
        <v>18.221455432051187</v>
      </c>
      <c r="E161" s="160">
        <f t="shared" si="45"/>
        <v>20.654673746858862</v>
      </c>
      <c r="F161" s="160">
        <f t="shared" si="45"/>
        <v>23.452874808887692</v>
      </c>
      <c r="G161" s="160">
        <f t="shared" si="45"/>
        <v>26.670806030220842</v>
      </c>
      <c r="H161" s="160">
        <f t="shared" si="45"/>
        <v>30.371426934753966</v>
      </c>
      <c r="I161" s="160">
        <f t="shared" si="45"/>
        <v>34.627140974967062</v>
      </c>
      <c r="J161" s="160">
        <f t="shared" si="45"/>
        <v>39.521212121212116</v>
      </c>
      <c r="K161" s="98">
        <f t="shared" si="45"/>
        <v>45.149393939393931</v>
      </c>
      <c r="L161" s="384">
        <f t="shared" si="45"/>
        <v>51.62180303030302</v>
      </c>
      <c r="M161" s="160">
        <f t="shared" si="45"/>
        <v>59.065073484848469</v>
      </c>
      <c r="N161" s="160">
        <f t="shared" si="45"/>
        <v>67.624834507575741</v>
      </c>
      <c r="O161" s="160">
        <f t="shared" si="45"/>
        <v>77.468559683712087</v>
      </c>
      <c r="P161" s="160">
        <f t="shared" si="45"/>
        <v>88.788843636268894</v>
      </c>
      <c r="Q161" s="385">
        <f t="shared" si="45"/>
        <v>101.80717018170921</v>
      </c>
      <c r="R161" s="159">
        <f t="shared" si="45"/>
        <v>116.77824570896558</v>
      </c>
      <c r="S161" s="159">
        <f t="shared" si="45"/>
        <v>133.99498256531041</v>
      </c>
      <c r="T161" s="159">
        <f t="shared" si="45"/>
        <v>153.79422995010697</v>
      </c>
      <c r="U161" s="159">
        <f t="shared" si="45"/>
        <v>176.563364442623</v>
      </c>
      <c r="V161" s="159">
        <f t="shared" si="45"/>
        <v>202.74786910901645</v>
      </c>
      <c r="X161" s="160"/>
      <c r="Y161" s="157"/>
      <c r="Z161" s="94"/>
      <c r="AA161" s="157"/>
    </row>
    <row r="162" spans="1:27" x14ac:dyDescent="0.25">
      <c r="B162" s="76">
        <v>100</v>
      </c>
      <c r="C162" s="240"/>
      <c r="D162" s="241">
        <f t="shared" si="45"/>
        <v>20.572884656612572</v>
      </c>
      <c r="E162" s="241">
        <f t="shared" si="45"/>
        <v>23.358817355104456</v>
      </c>
      <c r="F162" s="241">
        <f t="shared" si="45"/>
        <v>26.56263995837012</v>
      </c>
      <c r="G162" s="241">
        <f t="shared" si="45"/>
        <v>30.247035952125636</v>
      </c>
      <c r="H162" s="241">
        <f t="shared" si="45"/>
        <v>34.484091344944481</v>
      </c>
      <c r="I162" s="241">
        <f t="shared" si="45"/>
        <v>39.356705046686152</v>
      </c>
      <c r="J162" s="241">
        <f t="shared" si="45"/>
        <v>44.960210803689066</v>
      </c>
      <c r="K162" s="165">
        <f t="shared" si="45"/>
        <v>51.404242424242426</v>
      </c>
      <c r="L162" s="388">
        <f t="shared" si="45"/>
        <v>58.814878787878783</v>
      </c>
      <c r="M162" s="241">
        <f t="shared" si="45"/>
        <v>67.337110606060591</v>
      </c>
      <c r="N162" s="241">
        <f t="shared" si="45"/>
        <v>77.137677196969676</v>
      </c>
      <c r="O162" s="241">
        <f t="shared" si="45"/>
        <v>88.40832877651512</v>
      </c>
      <c r="P162" s="241">
        <f t="shared" si="45"/>
        <v>101.36957809299238</v>
      </c>
      <c r="Q162" s="389">
        <f t="shared" si="45"/>
        <v>116.27501480694123</v>
      </c>
      <c r="R162" s="166">
        <f t="shared" si="45"/>
        <v>133.4162670279824</v>
      </c>
      <c r="S162" s="166">
        <f t="shared" si="45"/>
        <v>153.12870708217974</v>
      </c>
      <c r="T162" s="166">
        <f t="shared" si="45"/>
        <v>175.79801314450668</v>
      </c>
      <c r="U162" s="166">
        <f t="shared" si="45"/>
        <v>201.86771511618269</v>
      </c>
      <c r="V162" s="166">
        <f t="shared" si="45"/>
        <v>231.84787238361005</v>
      </c>
      <c r="X162" s="241"/>
      <c r="Y162" s="157"/>
      <c r="Z162" s="94"/>
      <c r="AA162" s="157"/>
    </row>
    <row r="163" spans="1:27" x14ac:dyDescent="0.25">
      <c r="B163" s="152"/>
      <c r="C163" s="167"/>
      <c r="D163" s="87"/>
      <c r="E163" s="87"/>
      <c r="F163" s="87"/>
      <c r="G163" s="87"/>
      <c r="H163" s="87"/>
      <c r="I163" s="87"/>
      <c r="J163" s="87"/>
      <c r="U163" s="167"/>
      <c r="V163" s="167"/>
    </row>
    <row r="164" spans="1:27" x14ac:dyDescent="0.25">
      <c r="B164" s="222" t="s">
        <v>58</v>
      </c>
      <c r="C164" s="220"/>
      <c r="D164" s="242">
        <f t="shared" ref="D164:J164" si="46">($K162*D145)</f>
        <v>20.572884656612572</v>
      </c>
      <c r="E164" s="242">
        <f t="shared" si="46"/>
        <v>23.358817355104456</v>
      </c>
      <c r="F164" s="242">
        <f t="shared" si="46"/>
        <v>26.56263995837012</v>
      </c>
      <c r="G164" s="242">
        <f t="shared" si="46"/>
        <v>30.247035952125636</v>
      </c>
      <c r="H164" s="242">
        <f t="shared" si="46"/>
        <v>34.484091344944481</v>
      </c>
      <c r="I164" s="242">
        <f t="shared" si="46"/>
        <v>39.356705046686152</v>
      </c>
      <c r="J164" s="242">
        <f t="shared" si="46"/>
        <v>44.960210803689066</v>
      </c>
      <c r="K164" s="242"/>
      <c r="L164" s="242">
        <f>($K162*L145)</f>
        <v>58.814878787878783</v>
      </c>
      <c r="M164" s="242">
        <f t="shared" ref="M164:T164" si="47">($K162*M145)</f>
        <v>67.337110606060591</v>
      </c>
      <c r="N164" s="242">
        <f t="shared" si="47"/>
        <v>77.137677196969676</v>
      </c>
      <c r="O164" s="242">
        <f t="shared" si="47"/>
        <v>88.40832877651512</v>
      </c>
      <c r="P164" s="242">
        <f t="shared" si="47"/>
        <v>101.36957809299238</v>
      </c>
      <c r="Q164" s="242">
        <f t="shared" si="47"/>
        <v>116.27501480694124</v>
      </c>
      <c r="R164" s="242">
        <f t="shared" si="47"/>
        <v>133.4162670279824</v>
      </c>
      <c r="S164" s="242">
        <f t="shared" si="47"/>
        <v>153.12870708217974</v>
      </c>
      <c r="T164" s="242">
        <f t="shared" si="47"/>
        <v>175.79801314450668</v>
      </c>
      <c r="U164" s="242">
        <f>($K162*U145)</f>
        <v>201.86771511618269</v>
      </c>
      <c r="V164" s="243"/>
    </row>
    <row r="165" spans="1:27" x14ac:dyDescent="0.25">
      <c r="B165" s="117"/>
      <c r="F165" s="244"/>
      <c r="K165" s="87"/>
      <c r="L165" s="244"/>
      <c r="N165" s="244"/>
      <c r="Q165" s="244"/>
      <c r="R165" s="244"/>
      <c r="S165" s="244"/>
      <c r="T165" s="244"/>
      <c r="U165" s="244"/>
      <c r="V165" s="244"/>
    </row>
    <row r="166" spans="1:27" x14ac:dyDescent="0.25">
      <c r="B166" s="117"/>
      <c r="F166" s="244"/>
      <c r="K166" s="87"/>
      <c r="L166" s="244"/>
      <c r="N166" s="244"/>
      <c r="Q166" s="244"/>
      <c r="R166" s="244"/>
      <c r="S166" s="244"/>
      <c r="T166" s="244"/>
      <c r="U166" s="244"/>
      <c r="V166" s="244"/>
    </row>
    <row r="167" spans="1:27" x14ac:dyDescent="0.25">
      <c r="A167" s="250" t="s">
        <v>17</v>
      </c>
      <c r="B167" s="251"/>
      <c r="C167" s="252">
        <f>C168-(E167-D167)</f>
        <v>-0.89393922254335578</v>
      </c>
      <c r="D167" s="253">
        <f>((C159+D159)/2)+0.01</f>
        <v>6.9695948169557056</v>
      </c>
      <c r="E167" s="253">
        <f>((D159+E159)/2)+0.01</f>
        <v>14.823128856454767</v>
      </c>
      <c r="F167" s="253">
        <f t="shared" ref="F167:V167" si="48">((E159+F159)/2)+0.01</f>
        <v>16.745098184922984</v>
      </c>
      <c r="G167" s="253">
        <f t="shared" si="48"/>
        <v>18.955362912661432</v>
      </c>
      <c r="H167" s="253">
        <f t="shared" si="48"/>
        <v>21.497167349560641</v>
      </c>
      <c r="I167" s="253">
        <f t="shared" si="48"/>
        <v>24.420242451994735</v>
      </c>
      <c r="J167" s="253">
        <f t="shared" si="48"/>
        <v>27.781778819793946</v>
      </c>
      <c r="K167" s="253">
        <f t="shared" si="48"/>
        <v>31.647545642763035</v>
      </c>
      <c r="L167" s="253">
        <f t="shared" si="48"/>
        <v>36.093177489177485</v>
      </c>
      <c r="M167" s="253">
        <f t="shared" si="48"/>
        <v>41.205654112554107</v>
      </c>
      <c r="N167" s="253">
        <f t="shared" si="48"/>
        <v>47.085002229437215</v>
      </c>
      <c r="O167" s="253">
        <f t="shared" si="48"/>
        <v>53.846252563852794</v>
      </c>
      <c r="P167" s="253">
        <f t="shared" si="48"/>
        <v>61.621690448430712</v>
      </c>
      <c r="Q167" s="253">
        <f t="shared" si="48"/>
        <v>70.56344401569531</v>
      </c>
      <c r="R167" s="253">
        <f t="shared" si="48"/>
        <v>80.846460618049605</v>
      </c>
      <c r="S167" s="253">
        <f t="shared" si="48"/>
        <v>92.671929710757041</v>
      </c>
      <c r="T167" s="253">
        <f t="shared" si="48"/>
        <v>106.27121916737059</v>
      </c>
      <c r="U167" s="253">
        <f t="shared" si="48"/>
        <v>121.91040204247616</v>
      </c>
      <c r="V167" s="254">
        <f t="shared" si="48"/>
        <v>139.89546234884756</v>
      </c>
    </row>
    <row r="168" spans="1:27" x14ac:dyDescent="0.25">
      <c r="A168" s="255"/>
      <c r="B168" s="191"/>
      <c r="C168" s="193">
        <f>(C159+D159)/2</f>
        <v>6.9595948169557058</v>
      </c>
      <c r="D168" s="193">
        <f>(D159+E159)/2</f>
        <v>14.813128856454767</v>
      </c>
      <c r="E168" s="193">
        <f t="shared" ref="E168:U168" si="49">(E159+F159)/2</f>
        <v>16.735098184922983</v>
      </c>
      <c r="F168" s="193">
        <f t="shared" si="49"/>
        <v>18.94536291266143</v>
      </c>
      <c r="G168" s="193">
        <f t="shared" si="49"/>
        <v>21.487167349560639</v>
      </c>
      <c r="H168" s="193">
        <f t="shared" si="49"/>
        <v>24.410242451994733</v>
      </c>
      <c r="I168" s="193">
        <f t="shared" si="49"/>
        <v>27.771778819793944</v>
      </c>
      <c r="J168" s="193">
        <f t="shared" si="49"/>
        <v>31.637545642763033</v>
      </c>
      <c r="K168" s="193">
        <f t="shared" si="49"/>
        <v>36.083177489177487</v>
      </c>
      <c r="L168" s="193">
        <f t="shared" si="49"/>
        <v>41.195654112554109</v>
      </c>
      <c r="M168" s="193">
        <f t="shared" si="49"/>
        <v>47.075002229437217</v>
      </c>
      <c r="N168" s="193">
        <f t="shared" si="49"/>
        <v>53.836252563852796</v>
      </c>
      <c r="O168" s="193">
        <f t="shared" si="49"/>
        <v>61.611690448430714</v>
      </c>
      <c r="P168" s="193">
        <f t="shared" si="49"/>
        <v>70.553444015695305</v>
      </c>
      <c r="Q168" s="193">
        <f t="shared" si="49"/>
        <v>80.8364606180496</v>
      </c>
      <c r="R168" s="193">
        <f t="shared" si="49"/>
        <v>92.661929710757036</v>
      </c>
      <c r="S168" s="193">
        <f t="shared" si="49"/>
        <v>106.26121916737058</v>
      </c>
      <c r="T168" s="193">
        <f t="shared" si="49"/>
        <v>121.90040204247616</v>
      </c>
      <c r="U168" s="193">
        <f t="shared" si="49"/>
        <v>139.88546234884757</v>
      </c>
      <c r="V168" s="256">
        <f>(U168-T168)+V167</f>
        <v>157.88052265521895</v>
      </c>
    </row>
    <row r="169" spans="1:27" x14ac:dyDescent="0.25">
      <c r="A169" s="255"/>
      <c r="B169" s="191"/>
      <c r="C169" s="257">
        <f>SUM(C167:C168)/2</f>
        <v>3.032827797206175</v>
      </c>
      <c r="D169" s="257">
        <f t="shared" ref="D169:V169" si="50">SUM(D167:D168)/2</f>
        <v>10.891361836705236</v>
      </c>
      <c r="E169" s="257">
        <f t="shared" si="50"/>
        <v>15.779113520688874</v>
      </c>
      <c r="F169" s="257">
        <f t="shared" si="50"/>
        <v>17.845230548792209</v>
      </c>
      <c r="G169" s="257">
        <f t="shared" si="50"/>
        <v>20.221265131111036</v>
      </c>
      <c r="H169" s="257">
        <f t="shared" si="50"/>
        <v>22.953704900777687</v>
      </c>
      <c r="I169" s="257">
        <f t="shared" si="50"/>
        <v>26.096010635894338</v>
      </c>
      <c r="J169" s="257">
        <f t="shared" si="50"/>
        <v>29.709662231278489</v>
      </c>
      <c r="K169" s="257">
        <f t="shared" si="50"/>
        <v>33.865361565970261</v>
      </c>
      <c r="L169" s="257">
        <f t="shared" si="50"/>
        <v>38.644415800865801</v>
      </c>
      <c r="M169" s="257">
        <f t="shared" si="50"/>
        <v>44.140328170995659</v>
      </c>
      <c r="N169" s="257">
        <f t="shared" si="50"/>
        <v>50.460627396645009</v>
      </c>
      <c r="O169" s="257">
        <f t="shared" si="50"/>
        <v>57.728971506141754</v>
      </c>
      <c r="P169" s="257">
        <f t="shared" si="50"/>
        <v>66.087567232063009</v>
      </c>
      <c r="Q169" s="257">
        <f t="shared" si="50"/>
        <v>75.699952316872455</v>
      </c>
      <c r="R169" s="257">
        <f t="shared" si="50"/>
        <v>86.754195164403313</v>
      </c>
      <c r="S169" s="257">
        <f t="shared" si="50"/>
        <v>99.466574439063805</v>
      </c>
      <c r="T169" s="257">
        <f t="shared" si="50"/>
        <v>114.08581060492338</v>
      </c>
      <c r="U169" s="257">
        <f t="shared" si="50"/>
        <v>130.89793219566187</v>
      </c>
      <c r="V169" s="258">
        <f t="shared" si="50"/>
        <v>148.88799250203326</v>
      </c>
    </row>
    <row r="170" spans="1:27" x14ac:dyDescent="0.25">
      <c r="A170" s="255"/>
      <c r="B170" s="191"/>
      <c r="C170" s="196">
        <f>C159</f>
        <v>0</v>
      </c>
      <c r="D170" s="196">
        <f t="shared" ref="D170:V170" si="51">D159</f>
        <v>13.919189633911412</v>
      </c>
      <c r="E170" s="196">
        <f t="shared" si="51"/>
        <v>15.707068078998123</v>
      </c>
      <c r="F170" s="196">
        <f t="shared" si="51"/>
        <v>17.763128290847842</v>
      </c>
      <c r="G170" s="196">
        <f t="shared" si="51"/>
        <v>20.127597534475015</v>
      </c>
      <c r="H170" s="196">
        <f t="shared" si="51"/>
        <v>22.846737164646264</v>
      </c>
      <c r="I170" s="196">
        <f t="shared" si="51"/>
        <v>25.973747739343203</v>
      </c>
      <c r="J170" s="196">
        <f t="shared" si="51"/>
        <v>29.569809900244685</v>
      </c>
      <c r="K170" s="196">
        <f t="shared" si="51"/>
        <v>33.705281385281381</v>
      </c>
      <c r="L170" s="196">
        <f t="shared" si="51"/>
        <v>38.461073593073593</v>
      </c>
      <c r="M170" s="196">
        <f t="shared" si="51"/>
        <v>43.930234632034626</v>
      </c>
      <c r="N170" s="196">
        <f t="shared" si="51"/>
        <v>50.219769826839816</v>
      </c>
      <c r="O170" s="196">
        <f t="shared" si="51"/>
        <v>57.452735300865783</v>
      </c>
      <c r="P170" s="196">
        <f t="shared" si="51"/>
        <v>65.770645595995646</v>
      </c>
      <c r="Q170" s="196">
        <f t="shared" si="51"/>
        <v>75.336242435394979</v>
      </c>
      <c r="R170" s="196">
        <f t="shared" si="51"/>
        <v>86.33667880070422</v>
      </c>
      <c r="S170" s="196">
        <f t="shared" si="51"/>
        <v>98.987180620809852</v>
      </c>
      <c r="T170" s="196">
        <f t="shared" si="51"/>
        <v>113.53525771393132</v>
      </c>
      <c r="U170" s="196">
        <f t="shared" si="51"/>
        <v>130.265546371021</v>
      </c>
      <c r="V170" s="259">
        <f t="shared" si="51"/>
        <v>149.50537832667416</v>
      </c>
    </row>
    <row r="171" spans="1:27" x14ac:dyDescent="0.25">
      <c r="A171" s="260"/>
      <c r="B171" s="261"/>
      <c r="C171" s="145"/>
      <c r="D171" s="145"/>
      <c r="E171" s="145"/>
      <c r="F171" s="262"/>
      <c r="G171" s="145"/>
      <c r="H171" s="145"/>
      <c r="I171" s="145"/>
      <c r="J171" s="145"/>
      <c r="K171" s="263"/>
      <c r="L171" s="262"/>
      <c r="M171" s="145"/>
      <c r="N171" s="262"/>
      <c r="O171" s="145"/>
      <c r="P171" s="145"/>
      <c r="Q171" s="262"/>
      <c r="R171" s="262"/>
      <c r="S171" s="262"/>
      <c r="T171" s="262"/>
      <c r="U171" s="262"/>
      <c r="V171" s="264"/>
    </row>
    <row r="172" spans="1:27" x14ac:dyDescent="0.25">
      <c r="A172" s="47"/>
      <c r="B172" s="265"/>
      <c r="C172" s="47"/>
      <c r="D172" s="47"/>
      <c r="E172" s="47"/>
      <c r="F172" s="266"/>
      <c r="G172" s="47"/>
      <c r="H172" s="47"/>
      <c r="I172" s="47"/>
      <c r="J172" s="47"/>
      <c r="K172" s="267"/>
      <c r="L172" s="266"/>
      <c r="M172" s="47"/>
      <c r="N172" s="266"/>
      <c r="O172" s="47"/>
      <c r="P172" s="47"/>
      <c r="Q172" s="266"/>
      <c r="R172" s="266"/>
      <c r="S172" s="266"/>
      <c r="T172" s="266"/>
      <c r="U172" s="266"/>
      <c r="V172" s="266"/>
    </row>
    <row r="173" spans="1:27" ht="15.75" thickBot="1" x14ac:dyDescent="0.3">
      <c r="A173" s="268"/>
      <c r="B173" s="269"/>
      <c r="C173" s="268"/>
      <c r="D173" s="268"/>
      <c r="E173" s="268"/>
      <c r="F173" s="270"/>
      <c r="G173" s="268"/>
      <c r="H173" s="268"/>
      <c r="I173" s="268"/>
      <c r="J173" s="268"/>
      <c r="K173" s="271"/>
      <c r="L173" s="270"/>
      <c r="M173" s="268"/>
      <c r="N173" s="270"/>
      <c r="O173" s="268"/>
      <c r="P173" s="268"/>
      <c r="Q173" s="270"/>
      <c r="R173" s="270"/>
      <c r="S173" s="270"/>
      <c r="T173" s="270"/>
      <c r="U173" s="270"/>
      <c r="V173" s="270"/>
    </row>
    <row r="174" spans="1:27" ht="15.75" thickTop="1" x14ac:dyDescent="0.25">
      <c r="A174" s="47"/>
      <c r="B174" s="265"/>
      <c r="C174" s="47"/>
      <c r="D174" s="47"/>
      <c r="E174" s="47"/>
      <c r="F174" s="266"/>
      <c r="G174" s="47"/>
      <c r="H174" s="47"/>
      <c r="I174" s="47"/>
      <c r="J174" s="47"/>
      <c r="K174" s="267"/>
      <c r="L174" s="266"/>
      <c r="M174" s="47"/>
      <c r="N174" s="266"/>
      <c r="O174" s="47"/>
      <c r="P174" s="47"/>
      <c r="Q174" s="266"/>
      <c r="R174" s="266"/>
      <c r="S174" s="266"/>
      <c r="T174" s="266"/>
      <c r="U174" s="266"/>
      <c r="V174" s="266"/>
    </row>
    <row r="175" spans="1:27" x14ac:dyDescent="0.25">
      <c r="B175" s="117"/>
      <c r="D175" s="379" t="s">
        <v>123</v>
      </c>
      <c r="E175" s="380" t="s">
        <v>124</v>
      </c>
      <c r="F175" s="380" t="s">
        <v>125</v>
      </c>
      <c r="G175" s="380" t="s">
        <v>125</v>
      </c>
      <c r="H175" s="380" t="s">
        <v>126</v>
      </c>
      <c r="I175" s="380" t="s">
        <v>127</v>
      </c>
      <c r="J175" s="380" t="s">
        <v>128</v>
      </c>
      <c r="K175" s="380" t="s">
        <v>129</v>
      </c>
      <c r="L175" s="380" t="s">
        <v>6</v>
      </c>
      <c r="M175" s="379" t="s">
        <v>7</v>
      </c>
      <c r="N175" s="379" t="s">
        <v>8</v>
      </c>
      <c r="O175" s="379" t="s">
        <v>9</v>
      </c>
      <c r="P175" s="379" t="s">
        <v>10</v>
      </c>
      <c r="Q175" s="244"/>
      <c r="R175" s="244"/>
      <c r="S175" s="244"/>
      <c r="T175" s="244"/>
      <c r="U175" s="244"/>
      <c r="V175" s="244"/>
    </row>
    <row r="176" spans="1:27" ht="15.75" thickBot="1" x14ac:dyDescent="0.3">
      <c r="B176" s="117"/>
      <c r="F176" s="244"/>
      <c r="K176" s="272" t="s">
        <v>77</v>
      </c>
      <c r="L176" s="244"/>
      <c r="N176" s="244"/>
      <c r="Q176" s="244"/>
      <c r="R176" s="244"/>
      <c r="S176" s="244"/>
      <c r="T176" s="244"/>
      <c r="U176" s="244"/>
      <c r="V176" s="244"/>
    </row>
    <row r="177" spans="1:22" ht="15.75" thickBot="1" x14ac:dyDescent="0.3">
      <c r="B177" s="273" t="s">
        <v>59</v>
      </c>
      <c r="F177" s="244"/>
      <c r="L177" s="244"/>
      <c r="N177" s="376" t="s">
        <v>223</v>
      </c>
      <c r="O177" s="377"/>
      <c r="P177" s="211"/>
      <c r="Q177" s="211"/>
      <c r="R177" s="211"/>
      <c r="S177" s="211"/>
      <c r="T177" s="212"/>
      <c r="U177" s="244"/>
      <c r="V177" s="244"/>
    </row>
    <row r="178" spans="1:22" x14ac:dyDescent="0.25">
      <c r="J178" s="148" t="s">
        <v>60</v>
      </c>
      <c r="K178" s="93">
        <v>1</v>
      </c>
    </row>
    <row r="179" spans="1:22" x14ac:dyDescent="0.25">
      <c r="A179" s="217" t="s">
        <v>163</v>
      </c>
      <c r="B179" s="274"/>
      <c r="C179" s="274"/>
      <c r="D179" s="274"/>
      <c r="E179" s="275" t="s">
        <v>16</v>
      </c>
      <c r="F179" s="275" t="s">
        <v>15</v>
      </c>
      <c r="G179" s="276" t="s">
        <v>14</v>
      </c>
      <c r="H179" s="276" t="s">
        <v>13</v>
      </c>
      <c r="I179" s="276" t="s">
        <v>3</v>
      </c>
      <c r="J179" s="276" t="s">
        <v>4</v>
      </c>
      <c r="K179" s="276" t="s">
        <v>5</v>
      </c>
      <c r="L179" s="276" t="s">
        <v>6</v>
      </c>
      <c r="M179" s="276" t="s">
        <v>20</v>
      </c>
      <c r="N179" s="276" t="s">
        <v>21</v>
      </c>
      <c r="O179" s="276" t="s">
        <v>22</v>
      </c>
      <c r="P179" s="276" t="s">
        <v>23</v>
      </c>
      <c r="Q179" s="276" t="s">
        <v>24</v>
      </c>
      <c r="R179" s="274"/>
      <c r="S179" s="274"/>
      <c r="T179" s="274"/>
      <c r="U179" s="274"/>
      <c r="V179" s="274"/>
    </row>
    <row r="180" spans="1:22" x14ac:dyDescent="0.25">
      <c r="A180" s="217" t="s">
        <v>162</v>
      </c>
      <c r="B180" s="276" t="s">
        <v>2</v>
      </c>
      <c r="C180" s="277"/>
      <c r="D180" s="277" t="s">
        <v>41</v>
      </c>
      <c r="E180" s="276" t="s">
        <v>41</v>
      </c>
      <c r="F180" s="276" t="s">
        <v>41</v>
      </c>
      <c r="G180" s="276" t="s">
        <v>41</v>
      </c>
      <c r="H180" s="276" t="s">
        <v>41</v>
      </c>
      <c r="I180" s="276" t="s">
        <v>41</v>
      </c>
      <c r="J180" s="276" t="s">
        <v>41</v>
      </c>
      <c r="K180" s="276" t="s">
        <v>41</v>
      </c>
      <c r="L180" s="276" t="s">
        <v>41</v>
      </c>
      <c r="M180" s="276" t="s">
        <v>41</v>
      </c>
      <c r="N180" s="276" t="s">
        <v>41</v>
      </c>
      <c r="O180" s="276" t="s">
        <v>41</v>
      </c>
      <c r="P180" s="276" t="s">
        <v>41</v>
      </c>
      <c r="Q180" s="276" t="s">
        <v>41</v>
      </c>
      <c r="R180" s="277" t="s">
        <v>41</v>
      </c>
      <c r="S180" s="277" t="s">
        <v>41</v>
      </c>
      <c r="T180" s="277" t="s">
        <v>41</v>
      </c>
      <c r="U180" s="277" t="s">
        <v>41</v>
      </c>
      <c r="V180" s="277" t="s">
        <v>41</v>
      </c>
    </row>
    <row r="181" spans="1:22" x14ac:dyDescent="0.25">
      <c r="B181" s="276">
        <v>1</v>
      </c>
      <c r="C181" s="278"/>
      <c r="D181" s="156">
        <f t="shared" ref="D181:V192" si="52">(D148*$K$178)/$B181</f>
        <v>2.2994733073367546</v>
      </c>
      <c r="E181" s="156">
        <f t="shared" si="52"/>
        <v>2.3443943034372681</v>
      </c>
      <c r="F181" s="156">
        <f t="shared" si="52"/>
        <v>2.3960534489528582</v>
      </c>
      <c r="G181" s="156">
        <f t="shared" si="52"/>
        <v>2.4554614662957865</v>
      </c>
      <c r="H181" s="156">
        <f t="shared" si="52"/>
        <v>2.5237806862401548</v>
      </c>
      <c r="I181" s="156">
        <f t="shared" si="52"/>
        <v>2.6023477891761777</v>
      </c>
      <c r="J181" s="156">
        <f t="shared" si="52"/>
        <v>2.6926999575526045</v>
      </c>
      <c r="K181" s="156">
        <f t="shared" si="52"/>
        <v>2.7966049511854951</v>
      </c>
      <c r="L181" s="382">
        <f t="shared" si="52"/>
        <v>2.9160956938633196</v>
      </c>
      <c r="M181" s="143">
        <f t="shared" si="52"/>
        <v>3.053510047942817</v>
      </c>
      <c r="N181" s="143">
        <f t="shared" si="52"/>
        <v>3.2115365551342396</v>
      </c>
      <c r="O181" s="143">
        <f t="shared" si="52"/>
        <v>3.3932670384043755</v>
      </c>
      <c r="P181" s="143">
        <f t="shared" si="52"/>
        <v>3.602257094165032</v>
      </c>
      <c r="Q181" s="143">
        <f t="shared" si="52"/>
        <v>3.8425956582897864</v>
      </c>
      <c r="R181" s="278">
        <f t="shared" si="52"/>
        <v>4.1189850070332543</v>
      </c>
      <c r="S181" s="278">
        <f t="shared" si="52"/>
        <v>4.4368327580882418</v>
      </c>
      <c r="T181" s="278">
        <f t="shared" si="52"/>
        <v>4.8023576718014782</v>
      </c>
      <c r="U181" s="278">
        <f t="shared" si="52"/>
        <v>5.2227113225716995</v>
      </c>
      <c r="V181" s="278">
        <f t="shared" si="52"/>
        <v>5.7061180209574545</v>
      </c>
    </row>
    <row r="182" spans="1:22" x14ac:dyDescent="0.25">
      <c r="B182" s="276">
        <v>2</v>
      </c>
      <c r="C182" s="278"/>
      <c r="D182" s="160">
        <f t="shared" si="52"/>
        <v>1.2728604909584473</v>
      </c>
      <c r="E182" s="160">
        <f t="shared" si="52"/>
        <v>1.3137895646022142</v>
      </c>
      <c r="F182" s="160">
        <f t="shared" si="52"/>
        <v>1.3608579992925465</v>
      </c>
      <c r="G182" s="160">
        <f t="shared" si="52"/>
        <v>1.4149866991864284</v>
      </c>
      <c r="H182" s="160">
        <f t="shared" si="52"/>
        <v>1.4772347040643927</v>
      </c>
      <c r="I182" s="160">
        <f t="shared" si="52"/>
        <v>1.5488199096740516</v>
      </c>
      <c r="J182" s="160">
        <f t="shared" si="52"/>
        <v>1.6311428961251591</v>
      </c>
      <c r="K182" s="160">
        <f t="shared" si="52"/>
        <v>1.7258143305439329</v>
      </c>
      <c r="L182" s="384">
        <f t="shared" si="52"/>
        <v>1.8346864801255229</v>
      </c>
      <c r="M182" s="94">
        <f t="shared" si="52"/>
        <v>1.9598894521443513</v>
      </c>
      <c r="N182" s="94">
        <f t="shared" si="52"/>
        <v>2.1038728699660036</v>
      </c>
      <c r="O182" s="94">
        <f t="shared" si="52"/>
        <v>2.2694538004609042</v>
      </c>
      <c r="P182" s="94">
        <f t="shared" si="52"/>
        <v>2.4598718705300398</v>
      </c>
      <c r="Q182" s="94">
        <f t="shared" si="52"/>
        <v>2.6788526511095458</v>
      </c>
      <c r="R182" s="278">
        <f t="shared" si="52"/>
        <v>2.9306805487759773</v>
      </c>
      <c r="S182" s="278">
        <f t="shared" si="52"/>
        <v>3.2202826310923736</v>
      </c>
      <c r="T182" s="278">
        <f t="shared" si="52"/>
        <v>3.5533250257562297</v>
      </c>
      <c r="U182" s="278">
        <f t="shared" si="52"/>
        <v>3.9363237796196637</v>
      </c>
      <c r="V182" s="278">
        <f t="shared" si="52"/>
        <v>4.3767723465626123</v>
      </c>
    </row>
    <row r="183" spans="1:22" x14ac:dyDescent="0.25">
      <c r="B183" s="276">
        <v>3</v>
      </c>
      <c r="C183" s="279"/>
      <c r="D183" s="163">
        <f t="shared" si="52"/>
        <v>0.92720991083328219</v>
      </c>
      <c r="E183" s="163">
        <f t="shared" si="52"/>
        <v>0.96629139745827464</v>
      </c>
      <c r="F183" s="163">
        <f t="shared" si="52"/>
        <v>1.0112351070770158</v>
      </c>
      <c r="G183" s="163">
        <f t="shared" si="52"/>
        <v>1.0629203731385681</v>
      </c>
      <c r="H183" s="163">
        <f t="shared" si="52"/>
        <v>1.1223584291093534</v>
      </c>
      <c r="I183" s="163">
        <f t="shared" si="52"/>
        <v>1.1907121934757561</v>
      </c>
      <c r="J183" s="163">
        <f t="shared" si="52"/>
        <v>1.2693190224971196</v>
      </c>
      <c r="K183" s="163">
        <f t="shared" si="52"/>
        <v>1.3597168758716875</v>
      </c>
      <c r="L183" s="386">
        <f t="shared" si="52"/>
        <v>1.4636744072524406</v>
      </c>
      <c r="M183" s="146">
        <f t="shared" si="52"/>
        <v>1.5832255683403067</v>
      </c>
      <c r="N183" s="146">
        <f t="shared" si="52"/>
        <v>1.7207094035913524</v>
      </c>
      <c r="O183" s="146">
        <f t="shared" si="52"/>
        <v>1.8788158141300553</v>
      </c>
      <c r="P183" s="146">
        <f t="shared" si="52"/>
        <v>2.0606381862495633</v>
      </c>
      <c r="Q183" s="146">
        <f t="shared" si="52"/>
        <v>2.2697339141869981</v>
      </c>
      <c r="R183" s="279">
        <f t="shared" si="52"/>
        <v>2.5101940013150474</v>
      </c>
      <c r="S183" s="279">
        <f t="shared" si="52"/>
        <v>2.7867231015123046</v>
      </c>
      <c r="T183" s="279">
        <f t="shared" si="52"/>
        <v>3.1047315667391495</v>
      </c>
      <c r="U183" s="279">
        <f t="shared" si="52"/>
        <v>3.4704413017500215</v>
      </c>
      <c r="V183" s="279">
        <f t="shared" si="52"/>
        <v>3.891007497012525</v>
      </c>
    </row>
    <row r="184" spans="1:22" x14ac:dyDescent="0.25">
      <c r="B184" s="276">
        <v>4</v>
      </c>
      <c r="C184" s="278"/>
      <c r="D184" s="160">
        <f t="shared" si="52"/>
        <v>0.75179988977140288</v>
      </c>
      <c r="E184" s="160">
        <f t="shared" si="52"/>
        <v>0.78956987323711336</v>
      </c>
      <c r="F184" s="160">
        <f t="shared" si="52"/>
        <v>0.83300535422268029</v>
      </c>
      <c r="G184" s="160">
        <f t="shared" si="52"/>
        <v>0.88295615735608235</v>
      </c>
      <c r="H184" s="160">
        <f t="shared" si="52"/>
        <v>0.94039958095949461</v>
      </c>
      <c r="I184" s="160">
        <f t="shared" si="52"/>
        <v>1.0064595181034188</v>
      </c>
      <c r="J184" s="160">
        <f t="shared" si="52"/>
        <v>1.0824284458189315</v>
      </c>
      <c r="K184" s="160">
        <f t="shared" si="52"/>
        <v>1.1697927126917711</v>
      </c>
      <c r="L184" s="384">
        <f t="shared" si="52"/>
        <v>1.2702616195955367</v>
      </c>
      <c r="M184" s="94">
        <f t="shared" si="52"/>
        <v>1.3858008625348672</v>
      </c>
      <c r="N184" s="94">
        <f t="shared" si="52"/>
        <v>1.5186709919150974</v>
      </c>
      <c r="O184" s="94">
        <f t="shared" si="52"/>
        <v>1.6714716407023618</v>
      </c>
      <c r="P184" s="94">
        <f t="shared" si="52"/>
        <v>1.8471923868077158</v>
      </c>
      <c r="Q184" s="94">
        <f t="shared" si="52"/>
        <v>2.0492712448288732</v>
      </c>
      <c r="R184" s="278">
        <f t="shared" si="52"/>
        <v>2.2816619315532041</v>
      </c>
      <c r="S184" s="278">
        <f t="shared" si="52"/>
        <v>2.5489112212861849</v>
      </c>
      <c r="T184" s="278">
        <f t="shared" si="52"/>
        <v>2.8562479044791123</v>
      </c>
      <c r="U184" s="278">
        <f t="shared" si="52"/>
        <v>3.2096850901509795</v>
      </c>
      <c r="V184" s="278">
        <f t="shared" si="52"/>
        <v>3.6161378536736257</v>
      </c>
    </row>
    <row r="185" spans="1:22" x14ac:dyDescent="0.25">
      <c r="B185" s="276">
        <v>5</v>
      </c>
      <c r="C185" s="278"/>
      <c r="D185" s="160">
        <f t="shared" si="52"/>
        <v>0.64448609233483778</v>
      </c>
      <c r="E185" s="160">
        <f t="shared" si="52"/>
        <v>0.68115900618506342</v>
      </c>
      <c r="F185" s="160">
        <f t="shared" si="52"/>
        <v>0.72333285711282291</v>
      </c>
      <c r="G185" s="160">
        <f t="shared" si="52"/>
        <v>0.77183278567974634</v>
      </c>
      <c r="H185" s="160">
        <f t="shared" si="52"/>
        <v>0.82760770353170832</v>
      </c>
      <c r="I185" s="160">
        <f t="shared" si="52"/>
        <v>0.89174885906146462</v>
      </c>
      <c r="J185" s="160">
        <f t="shared" si="52"/>
        <v>0.96551118792068402</v>
      </c>
      <c r="K185" s="160">
        <f t="shared" si="52"/>
        <v>1.0503378661087865</v>
      </c>
      <c r="L185" s="384">
        <f t="shared" si="52"/>
        <v>1.1478885460251047</v>
      </c>
      <c r="M185" s="94">
        <f t="shared" si="52"/>
        <v>1.2600718279288701</v>
      </c>
      <c r="N185" s="94">
        <f t="shared" si="52"/>
        <v>1.3890826021182006</v>
      </c>
      <c r="O185" s="94">
        <f t="shared" si="52"/>
        <v>1.5374449924359306</v>
      </c>
      <c r="P185" s="94">
        <f t="shared" si="52"/>
        <v>1.7080617413013202</v>
      </c>
      <c r="Q185" s="94">
        <f t="shared" si="52"/>
        <v>1.9042710024965182</v>
      </c>
      <c r="R185" s="278">
        <f t="shared" si="52"/>
        <v>2.1299116528709954</v>
      </c>
      <c r="S185" s="278">
        <f t="shared" si="52"/>
        <v>2.3893984008016447</v>
      </c>
      <c r="T185" s="278">
        <f t="shared" si="52"/>
        <v>2.6878081609218909</v>
      </c>
      <c r="U185" s="278">
        <f t="shared" si="52"/>
        <v>3.0309793850601743</v>
      </c>
      <c r="V185" s="278">
        <f t="shared" si="52"/>
        <v>3.4256262928192003</v>
      </c>
    </row>
    <row r="186" spans="1:22" x14ac:dyDescent="0.25">
      <c r="B186" s="276">
        <v>10</v>
      </c>
      <c r="C186" s="279"/>
      <c r="D186" s="163">
        <f t="shared" si="52"/>
        <v>0.41435011146592621</v>
      </c>
      <c r="E186" s="163">
        <f t="shared" si="52"/>
        <v>0.4465026281858151</v>
      </c>
      <c r="F186" s="163">
        <f t="shared" si="52"/>
        <v>0.48347802241368731</v>
      </c>
      <c r="G186" s="163">
        <f t="shared" si="52"/>
        <v>0.52599972577574039</v>
      </c>
      <c r="H186" s="163">
        <f t="shared" si="52"/>
        <v>0.57489968464210151</v>
      </c>
      <c r="I186" s="163">
        <f t="shared" si="52"/>
        <v>0.63113463733841668</v>
      </c>
      <c r="J186" s="163">
        <f t="shared" si="52"/>
        <v>0.69580483293917905</v>
      </c>
      <c r="K186" s="163">
        <f t="shared" si="52"/>
        <v>0.77017555788005587</v>
      </c>
      <c r="L186" s="386">
        <f t="shared" si="52"/>
        <v>0.85570189156206422</v>
      </c>
      <c r="M186" s="146">
        <f t="shared" si="52"/>
        <v>0.9540571752963739</v>
      </c>
      <c r="N186" s="146">
        <f t="shared" si="52"/>
        <v>1.0671657515908299</v>
      </c>
      <c r="O186" s="146">
        <f t="shared" si="52"/>
        <v>1.1972406143294543</v>
      </c>
      <c r="P186" s="146">
        <f t="shared" si="52"/>
        <v>1.3468267064788724</v>
      </c>
      <c r="Q186" s="146">
        <f t="shared" si="52"/>
        <v>1.5188507124507034</v>
      </c>
      <c r="R186" s="279">
        <f t="shared" si="52"/>
        <v>1.7166783193183086</v>
      </c>
      <c r="S186" s="279">
        <f t="shared" si="52"/>
        <v>1.944180067216055</v>
      </c>
      <c r="T186" s="279">
        <f t="shared" si="52"/>
        <v>2.2058070772984633</v>
      </c>
      <c r="U186" s="279">
        <f t="shared" si="52"/>
        <v>2.5066781388932324</v>
      </c>
      <c r="V186" s="279">
        <f t="shared" si="52"/>
        <v>2.8526798597272167</v>
      </c>
    </row>
    <row r="187" spans="1:22" x14ac:dyDescent="0.25">
      <c r="B187" s="276">
        <v>20</v>
      </c>
      <c r="C187" s="278"/>
      <c r="D187" s="160">
        <f t="shared" si="52"/>
        <v>0.27501578013146871</v>
      </c>
      <c r="E187" s="160">
        <f t="shared" si="52"/>
        <v>0.30126814715118905</v>
      </c>
      <c r="F187" s="160">
        <f t="shared" si="52"/>
        <v>0.3314583692238674</v>
      </c>
      <c r="G187" s="160">
        <f t="shared" si="52"/>
        <v>0.3661771246074475</v>
      </c>
      <c r="H187" s="160">
        <f t="shared" si="52"/>
        <v>0.40610369329856455</v>
      </c>
      <c r="I187" s="160">
        <f t="shared" si="52"/>
        <v>0.4520192472933493</v>
      </c>
      <c r="J187" s="160">
        <f t="shared" si="52"/>
        <v>0.50482213438735157</v>
      </c>
      <c r="K187" s="160">
        <f t="shared" si="52"/>
        <v>0.56554545454545435</v>
      </c>
      <c r="L187" s="384">
        <f t="shared" si="52"/>
        <v>0.63537727272727251</v>
      </c>
      <c r="M187" s="94">
        <f t="shared" si="52"/>
        <v>0.71568386363636327</v>
      </c>
      <c r="N187" s="94">
        <f t="shared" si="52"/>
        <v>0.80803644318181767</v>
      </c>
      <c r="O187" s="94">
        <f t="shared" si="52"/>
        <v>0.91424190965909025</v>
      </c>
      <c r="P187" s="94">
        <f t="shared" si="52"/>
        <v>1.0363781961079537</v>
      </c>
      <c r="Q187" s="94">
        <f t="shared" si="52"/>
        <v>1.1768349255241468</v>
      </c>
      <c r="R187" s="278">
        <f t="shared" si="52"/>
        <v>1.3383601643527687</v>
      </c>
      <c r="S187" s="278">
        <f t="shared" si="52"/>
        <v>1.5241141890056837</v>
      </c>
      <c r="T187" s="278">
        <f t="shared" si="52"/>
        <v>1.7377313173565363</v>
      </c>
      <c r="U187" s="278">
        <f t="shared" si="52"/>
        <v>1.9833910149600165</v>
      </c>
      <c r="V187" s="278">
        <f t="shared" si="52"/>
        <v>2.2658996672040188</v>
      </c>
    </row>
    <row r="188" spans="1:22" x14ac:dyDescent="0.25">
      <c r="B188" s="276">
        <v>30</v>
      </c>
      <c r="C188" s="278"/>
      <c r="D188" s="160">
        <f t="shared" si="52"/>
        <v>0.2305676213854598</v>
      </c>
      <c r="E188" s="160">
        <f t="shared" si="52"/>
        <v>0.25515276459327879</v>
      </c>
      <c r="F188" s="160">
        <f t="shared" si="52"/>
        <v>0.28342567928227058</v>
      </c>
      <c r="G188" s="160">
        <f t="shared" si="52"/>
        <v>0.3159395311746111</v>
      </c>
      <c r="H188" s="160">
        <f t="shared" si="52"/>
        <v>0.35333046085080272</v>
      </c>
      <c r="I188" s="160">
        <f t="shared" si="52"/>
        <v>0.39633002997842315</v>
      </c>
      <c r="J188" s="160">
        <f t="shared" si="52"/>
        <v>0.44577953447518659</v>
      </c>
      <c r="K188" s="160">
        <f t="shared" si="52"/>
        <v>0.50264646464646456</v>
      </c>
      <c r="L188" s="384">
        <f t="shared" si="52"/>
        <v>0.56804343434343418</v>
      </c>
      <c r="M188" s="94">
        <f t="shared" si="52"/>
        <v>0.64324994949494929</v>
      </c>
      <c r="N188" s="94">
        <f t="shared" si="52"/>
        <v>0.72973744191919154</v>
      </c>
      <c r="O188" s="94">
        <f t="shared" si="52"/>
        <v>0.82919805820707027</v>
      </c>
      <c r="P188" s="94">
        <f t="shared" si="52"/>
        <v>0.94357776693813067</v>
      </c>
      <c r="Q188" s="94">
        <f t="shared" si="52"/>
        <v>1.0751144319788504</v>
      </c>
      <c r="R188" s="278">
        <f t="shared" si="52"/>
        <v>1.2263815967756777</v>
      </c>
      <c r="S188" s="278">
        <f t="shared" si="52"/>
        <v>1.4003388362920293</v>
      </c>
      <c r="T188" s="278">
        <f t="shared" si="52"/>
        <v>1.6003896617358335</v>
      </c>
      <c r="U188" s="278">
        <f t="shared" si="52"/>
        <v>1.8304481109962083</v>
      </c>
      <c r="V188" s="278">
        <f t="shared" si="52"/>
        <v>2.0950153276456396</v>
      </c>
    </row>
    <row r="189" spans="1:22" x14ac:dyDescent="0.25">
      <c r="B189" s="276">
        <v>40</v>
      </c>
      <c r="C189" s="278"/>
      <c r="D189" s="160">
        <f t="shared" si="52"/>
        <v>0.21168181410398015</v>
      </c>
      <c r="E189" s="160">
        <f t="shared" si="52"/>
        <v>0.2359340862195772</v>
      </c>
      <c r="F189" s="160">
        <f t="shared" si="52"/>
        <v>0.26382419915251376</v>
      </c>
      <c r="G189" s="160">
        <f t="shared" si="52"/>
        <v>0.2958978290253908</v>
      </c>
      <c r="H189" s="160">
        <f t="shared" si="52"/>
        <v>0.3327825033791994</v>
      </c>
      <c r="I189" s="160">
        <f t="shared" si="52"/>
        <v>0.37519987888607931</v>
      </c>
      <c r="J189" s="160">
        <f t="shared" si="52"/>
        <v>0.42397986071899113</v>
      </c>
      <c r="K189" s="160">
        <f t="shared" si="52"/>
        <v>0.48007683982683974</v>
      </c>
      <c r="L189" s="384">
        <f t="shared" si="52"/>
        <v>0.54458836580086578</v>
      </c>
      <c r="M189" s="94">
        <f t="shared" si="52"/>
        <v>0.61877662067099559</v>
      </c>
      <c r="N189" s="94">
        <f t="shared" si="52"/>
        <v>0.70409311377164474</v>
      </c>
      <c r="O189" s="94">
        <f t="shared" si="52"/>
        <v>0.80220708083739145</v>
      </c>
      <c r="P189" s="94">
        <f t="shared" si="52"/>
        <v>0.91503814296300001</v>
      </c>
      <c r="Q189" s="94">
        <f t="shared" si="52"/>
        <v>1.0447938644074499</v>
      </c>
      <c r="R189" s="278">
        <f t="shared" si="52"/>
        <v>1.1940129440685674</v>
      </c>
      <c r="S189" s="278">
        <f t="shared" si="52"/>
        <v>1.3656148856788524</v>
      </c>
      <c r="T189" s="278">
        <f t="shared" si="52"/>
        <v>1.5629571185306801</v>
      </c>
      <c r="U189" s="278">
        <f t="shared" si="52"/>
        <v>1.789900686310282</v>
      </c>
      <c r="V189" s="278">
        <f t="shared" si="52"/>
        <v>2.0508857892568244</v>
      </c>
    </row>
    <row r="190" spans="1:22" x14ac:dyDescent="0.25">
      <c r="B190" s="276">
        <v>50</v>
      </c>
      <c r="C190" s="278"/>
      <c r="D190" s="160">
        <f t="shared" si="52"/>
        <v>0.20302094740831231</v>
      </c>
      <c r="E190" s="160">
        <f t="shared" si="52"/>
        <v>0.22747408951955911</v>
      </c>
      <c r="F190" s="160">
        <f t="shared" si="52"/>
        <v>0.25559520294749299</v>
      </c>
      <c r="G190" s="160">
        <f t="shared" si="52"/>
        <v>0.28793448338961691</v>
      </c>
      <c r="H190" s="160">
        <f t="shared" si="52"/>
        <v>0.32512465589805939</v>
      </c>
      <c r="I190" s="160">
        <f t="shared" si="52"/>
        <v>0.36789335428276826</v>
      </c>
      <c r="J190" s="160">
        <f t="shared" si="52"/>
        <v>0.41707735742518354</v>
      </c>
      <c r="K190" s="160">
        <f t="shared" si="52"/>
        <v>0.47363896103896103</v>
      </c>
      <c r="L190" s="384">
        <f t="shared" si="52"/>
        <v>0.53868480519480511</v>
      </c>
      <c r="M190" s="94">
        <f t="shared" si="52"/>
        <v>0.61348752597402589</v>
      </c>
      <c r="N190" s="94">
        <f t="shared" si="52"/>
        <v>0.69951065487012964</v>
      </c>
      <c r="O190" s="94">
        <f t="shared" si="52"/>
        <v>0.79843725310064917</v>
      </c>
      <c r="P190" s="94">
        <f t="shared" si="52"/>
        <v>0.91220284106574634</v>
      </c>
      <c r="Q190" s="94">
        <f t="shared" si="52"/>
        <v>1.0430332672256084</v>
      </c>
      <c r="R190" s="278">
        <f t="shared" si="52"/>
        <v>1.1934882573094496</v>
      </c>
      <c r="S190" s="278">
        <f t="shared" si="52"/>
        <v>1.3665114959058671</v>
      </c>
      <c r="T190" s="278">
        <f t="shared" si="52"/>
        <v>1.5654882202917468</v>
      </c>
      <c r="U190" s="278">
        <f t="shared" si="52"/>
        <v>1.7943114533355089</v>
      </c>
      <c r="V190" s="278">
        <f t="shared" si="52"/>
        <v>2.0574581713358349</v>
      </c>
    </row>
    <row r="191" spans="1:22" x14ac:dyDescent="0.25">
      <c r="B191" s="276">
        <v>60</v>
      </c>
      <c r="C191" s="278"/>
      <c r="D191" s="160">
        <f t="shared" si="52"/>
        <v>0.19947255100555028</v>
      </c>
      <c r="E191" s="160">
        <f t="shared" si="52"/>
        <v>0.22439343365638281</v>
      </c>
      <c r="F191" s="160">
        <f t="shared" si="52"/>
        <v>0.25305244870484017</v>
      </c>
      <c r="G191" s="160">
        <f t="shared" si="52"/>
        <v>0.28601031601056626</v>
      </c>
      <c r="H191" s="160">
        <f t="shared" si="52"/>
        <v>0.32391186341215117</v>
      </c>
      <c r="I191" s="160">
        <f t="shared" si="52"/>
        <v>0.36749864292397377</v>
      </c>
      <c r="J191" s="160">
        <f t="shared" si="52"/>
        <v>0.41762343936256985</v>
      </c>
      <c r="K191" s="160">
        <f t="shared" si="52"/>
        <v>0.47526695526695517</v>
      </c>
      <c r="L191" s="384">
        <f t="shared" si="52"/>
        <v>0.54155699855699846</v>
      </c>
      <c r="M191" s="94">
        <f t="shared" si="52"/>
        <v>0.61779054834054814</v>
      </c>
      <c r="N191" s="94">
        <f t="shared" si="52"/>
        <v>0.70545913059163046</v>
      </c>
      <c r="O191" s="94">
        <f t="shared" si="52"/>
        <v>0.80627800018037499</v>
      </c>
      <c r="P191" s="94">
        <f t="shared" si="52"/>
        <v>0.92221970020743105</v>
      </c>
      <c r="Q191" s="94">
        <f t="shared" si="52"/>
        <v>1.0555526552385457</v>
      </c>
      <c r="R191" s="278">
        <f t="shared" si="52"/>
        <v>1.2088855535243275</v>
      </c>
      <c r="S191" s="278">
        <f t="shared" si="52"/>
        <v>1.3852183865529761</v>
      </c>
      <c r="T191" s="278">
        <f t="shared" si="52"/>
        <v>1.5880011445359226</v>
      </c>
      <c r="U191" s="278">
        <f t="shared" si="52"/>
        <v>1.8212013162163108</v>
      </c>
      <c r="V191" s="278">
        <f t="shared" si="52"/>
        <v>2.0893815136487577</v>
      </c>
    </row>
    <row r="192" spans="1:22" x14ac:dyDescent="0.25">
      <c r="B192" s="276">
        <v>70</v>
      </c>
      <c r="C192" s="279"/>
      <c r="D192" s="163">
        <f t="shared" si="52"/>
        <v>0.19884556619873445</v>
      </c>
      <c r="E192" s="163">
        <f t="shared" si="52"/>
        <v>0.22438668684283034</v>
      </c>
      <c r="F192" s="163">
        <f t="shared" si="52"/>
        <v>0.2537589755835406</v>
      </c>
      <c r="G192" s="163">
        <f t="shared" si="52"/>
        <v>0.28753710763535734</v>
      </c>
      <c r="H192" s="163">
        <f t="shared" si="52"/>
        <v>0.32638195949494664</v>
      </c>
      <c r="I192" s="163">
        <f t="shared" si="52"/>
        <v>0.37105353913347433</v>
      </c>
      <c r="J192" s="163">
        <f t="shared" si="52"/>
        <v>0.42242585571778124</v>
      </c>
      <c r="K192" s="163">
        <f t="shared" si="52"/>
        <v>0.48150401978973401</v>
      </c>
      <c r="L192" s="386">
        <f t="shared" si="52"/>
        <v>0.54944390847247992</v>
      </c>
      <c r="M192" s="146">
        <f t="shared" si="52"/>
        <v>0.62757478045763748</v>
      </c>
      <c r="N192" s="146">
        <f t="shared" si="52"/>
        <v>0.71742528324056876</v>
      </c>
      <c r="O192" s="146">
        <f t="shared" si="52"/>
        <v>0.8207533614409398</v>
      </c>
      <c r="P192" s="146">
        <f t="shared" si="52"/>
        <v>0.93958065137136637</v>
      </c>
      <c r="Q192" s="146">
        <f t="shared" si="52"/>
        <v>1.0762320347913568</v>
      </c>
      <c r="R192" s="279">
        <f t="shared" si="52"/>
        <v>1.2333811257243461</v>
      </c>
      <c r="S192" s="279">
        <f t="shared" si="52"/>
        <v>1.4141025802972835</v>
      </c>
      <c r="T192" s="279">
        <f t="shared" si="52"/>
        <v>1.6219322530561617</v>
      </c>
      <c r="U192" s="279">
        <f t="shared" si="52"/>
        <v>1.8609363767288716</v>
      </c>
      <c r="V192" s="279">
        <f t="shared" si="52"/>
        <v>2.1357911189524881</v>
      </c>
    </row>
    <row r="193" spans="1:26" x14ac:dyDescent="0.25">
      <c r="K193" s="93"/>
    </row>
    <row r="194" spans="1:26" ht="15.75" thickBot="1" x14ac:dyDescent="0.3">
      <c r="K194" s="93"/>
    </row>
    <row r="195" spans="1:26" ht="15.75" thickBot="1" x14ac:dyDescent="0.3">
      <c r="K195" s="93"/>
      <c r="N195" s="376" t="s">
        <v>223</v>
      </c>
      <c r="O195" s="377"/>
      <c r="P195" s="211"/>
      <c r="Q195" s="211"/>
      <c r="R195" s="211"/>
      <c r="S195" s="211"/>
      <c r="T195" s="212"/>
    </row>
    <row r="196" spans="1:26" x14ac:dyDescent="0.25">
      <c r="K196" s="93"/>
    </row>
    <row r="197" spans="1:26" x14ac:dyDescent="0.25">
      <c r="B197" s="280">
        <v>0.9</v>
      </c>
      <c r="C197" s="281" t="s">
        <v>42</v>
      </c>
      <c r="D197" s="282"/>
      <c r="E197" s="282"/>
      <c r="F197" s="282"/>
      <c r="G197" s="282"/>
      <c r="H197" s="282"/>
      <c r="I197" s="282"/>
      <c r="J197" s="282"/>
      <c r="K197" s="283"/>
      <c r="L197" s="282"/>
      <c r="M197" s="282"/>
      <c r="N197" s="282"/>
      <c r="O197" s="282"/>
      <c r="P197" s="282"/>
      <c r="Q197" s="67"/>
    </row>
    <row r="198" spans="1:26" x14ac:dyDescent="0.25">
      <c r="B198" s="284">
        <v>0.96</v>
      </c>
      <c r="C198" s="47" t="s">
        <v>43</v>
      </c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70"/>
    </row>
    <row r="199" spans="1:26" x14ac:dyDescent="0.25">
      <c r="B199" s="285">
        <v>85</v>
      </c>
      <c r="C199" s="41" t="s">
        <v>44</v>
      </c>
      <c r="D199" s="47"/>
      <c r="E199" s="47"/>
      <c r="F199" s="47"/>
      <c r="G199" s="47"/>
      <c r="H199" s="41" t="s">
        <v>122</v>
      </c>
      <c r="I199" s="47"/>
      <c r="J199" s="47"/>
      <c r="K199" s="47"/>
      <c r="L199" s="47"/>
      <c r="M199" s="47"/>
      <c r="N199" s="47"/>
      <c r="O199" s="47"/>
      <c r="P199" s="47"/>
      <c r="Q199" s="70"/>
    </row>
    <row r="200" spans="1:26" x14ac:dyDescent="0.25">
      <c r="B200" s="284"/>
      <c r="C200" s="41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70"/>
    </row>
    <row r="201" spans="1:26" x14ac:dyDescent="0.25">
      <c r="B201" s="286" t="s">
        <v>75</v>
      </c>
      <c r="C201" s="41"/>
      <c r="D201" s="47"/>
      <c r="E201" s="47"/>
      <c r="F201" s="47"/>
      <c r="G201" s="47"/>
      <c r="H201" s="287" t="s">
        <v>84</v>
      </c>
      <c r="I201" s="47"/>
      <c r="J201" s="47"/>
      <c r="K201" s="47"/>
      <c r="L201" s="47"/>
      <c r="M201" s="47"/>
      <c r="N201" s="47"/>
      <c r="O201" s="47"/>
      <c r="P201" s="47"/>
      <c r="Q201" s="70"/>
    </row>
    <row r="202" spans="1:26" x14ac:dyDescent="0.25">
      <c r="B202" s="284"/>
      <c r="C202" s="41"/>
      <c r="D202" s="396"/>
      <c r="E202" s="397"/>
      <c r="F202" s="397"/>
      <c r="G202" s="397"/>
      <c r="H202" s="397"/>
      <c r="I202" s="397"/>
      <c r="J202" s="397"/>
      <c r="K202" s="397"/>
      <c r="L202" s="397"/>
      <c r="M202" s="396"/>
      <c r="N202" s="396"/>
      <c r="O202" s="396"/>
      <c r="P202" s="396"/>
      <c r="Q202" s="70"/>
    </row>
    <row r="203" spans="1:26" x14ac:dyDescent="0.25">
      <c r="B203" s="288" t="s">
        <v>61</v>
      </c>
      <c r="C203" s="47"/>
      <c r="D203" s="289">
        <f t="shared" ref="D203:H203" si="53">D206/$K206</f>
        <v>0.8222374441416892</v>
      </c>
      <c r="E203" s="289">
        <f t="shared" si="53"/>
        <v>0.83830013332539777</v>
      </c>
      <c r="F203" s="289">
        <f t="shared" si="53"/>
        <v>0.85677222588666269</v>
      </c>
      <c r="G203" s="289">
        <f t="shared" si="53"/>
        <v>0.87801513233211714</v>
      </c>
      <c r="H203" s="289">
        <f t="shared" si="53"/>
        <v>0.90244447474439016</v>
      </c>
      <c r="I203" s="289">
        <f>I206/$K206</f>
        <v>0.93053821851850371</v>
      </c>
      <c r="J203" s="289">
        <f>J206/$K206</f>
        <v>0.96284602385873463</v>
      </c>
      <c r="K203" s="289">
        <v>1</v>
      </c>
      <c r="L203" s="289">
        <f>L206/$K206</f>
        <v>1.0427270725624553</v>
      </c>
      <c r="M203" s="289">
        <f>M206/$K206</f>
        <v>1.0918632060092788</v>
      </c>
      <c r="N203" s="289">
        <f>N206/$K206</f>
        <v>1.1483697594731259</v>
      </c>
      <c r="O203" s="289">
        <f>O206/$K206</f>
        <v>1.2133522959565497</v>
      </c>
      <c r="P203" s="289">
        <f>P206/$K206</f>
        <v>1.2880822129124878</v>
      </c>
      <c r="Q203" s="70"/>
    </row>
    <row r="204" spans="1:26" x14ac:dyDescent="0.25">
      <c r="A204" s="217" t="s">
        <v>163</v>
      </c>
      <c r="B204" s="291"/>
      <c r="C204" s="292"/>
      <c r="D204" s="292"/>
      <c r="E204" s="293" t="s">
        <v>16</v>
      </c>
      <c r="F204" s="293" t="s">
        <v>15</v>
      </c>
      <c r="G204" s="294" t="s">
        <v>14</v>
      </c>
      <c r="H204" s="294" t="s">
        <v>13</v>
      </c>
      <c r="I204" s="294" t="s">
        <v>3</v>
      </c>
      <c r="J204" s="294" t="s">
        <v>4</v>
      </c>
      <c r="K204" s="294" t="s">
        <v>5</v>
      </c>
      <c r="L204" s="294" t="s">
        <v>6</v>
      </c>
      <c r="M204" s="294" t="s">
        <v>20</v>
      </c>
      <c r="N204" s="294" t="s">
        <v>21</v>
      </c>
      <c r="O204" s="294" t="s">
        <v>22</v>
      </c>
      <c r="P204" s="294" t="s">
        <v>23</v>
      </c>
      <c r="Q204" s="295" t="s">
        <v>24</v>
      </c>
      <c r="R204" s="274"/>
      <c r="S204" s="274"/>
      <c r="T204" s="274"/>
      <c r="U204" s="274"/>
      <c r="V204" s="274"/>
    </row>
    <row r="205" spans="1:26" x14ac:dyDescent="0.25">
      <c r="A205" s="217" t="s">
        <v>162</v>
      </c>
      <c r="B205" s="296" t="s">
        <v>2</v>
      </c>
      <c r="C205" s="297"/>
      <c r="D205" s="297" t="s">
        <v>41</v>
      </c>
      <c r="E205" s="294" t="s">
        <v>41</v>
      </c>
      <c r="F205" s="294" t="s">
        <v>41</v>
      </c>
      <c r="G205" s="294" t="s">
        <v>41</v>
      </c>
      <c r="H205" s="294" t="s">
        <v>41</v>
      </c>
      <c r="I205" s="294" t="s">
        <v>41</v>
      </c>
      <c r="J205" s="294" t="s">
        <v>41</v>
      </c>
      <c r="K205" s="294" t="s">
        <v>40</v>
      </c>
      <c r="L205" s="294" t="s">
        <v>40</v>
      </c>
      <c r="M205" s="294" t="s">
        <v>40</v>
      </c>
      <c r="N205" s="294" t="s">
        <v>40</v>
      </c>
      <c r="O205" s="294" t="s">
        <v>40</v>
      </c>
      <c r="P205" s="294" t="s">
        <v>40</v>
      </c>
      <c r="Q205" s="295" t="s">
        <v>40</v>
      </c>
      <c r="R205" s="298" t="s">
        <v>40</v>
      </c>
      <c r="S205" s="298" t="s">
        <v>40</v>
      </c>
      <c r="T205" s="298" t="s">
        <v>40</v>
      </c>
      <c r="U205" s="298" t="s">
        <v>40</v>
      </c>
      <c r="V205" s="298" t="s">
        <v>40</v>
      </c>
    </row>
    <row r="206" spans="1:26" x14ac:dyDescent="0.25">
      <c r="B206" s="296">
        <v>1</v>
      </c>
      <c r="C206" s="299"/>
      <c r="D206" s="300">
        <f t="shared" ref="D206:V217" si="54">SQRT(12*32.2*D181^2/(4*$B$199*($B$198*56)*$B$197^2))</f>
        <v>0.37147991154691185</v>
      </c>
      <c r="E206" s="300">
        <f t="shared" si="54"/>
        <v>0.37873689844246533</v>
      </c>
      <c r="F206" s="300">
        <f t="shared" si="54"/>
        <v>0.38708243337235182</v>
      </c>
      <c r="G206" s="300">
        <f t="shared" si="54"/>
        <v>0.3966797985417212</v>
      </c>
      <c r="H206" s="300">
        <f t="shared" si="54"/>
        <v>0.40771676848649613</v>
      </c>
      <c r="I206" s="300">
        <f t="shared" si="54"/>
        <v>0.42040928392298715</v>
      </c>
      <c r="J206" s="300">
        <f t="shared" si="54"/>
        <v>0.43500567667495199</v>
      </c>
      <c r="K206" s="300">
        <f t="shared" si="54"/>
        <v>0.45179152833971142</v>
      </c>
      <c r="L206" s="398">
        <f t="shared" si="54"/>
        <v>0.47109525775418487</v>
      </c>
      <c r="M206" s="300">
        <f t="shared" si="54"/>
        <v>0.49329454658082922</v>
      </c>
      <c r="N206" s="300">
        <f t="shared" si="54"/>
        <v>0.51882372873147031</v>
      </c>
      <c r="O206" s="300">
        <f t="shared" si="54"/>
        <v>0.54818228820470749</v>
      </c>
      <c r="P206" s="300">
        <f t="shared" si="54"/>
        <v>0.5819446315989304</v>
      </c>
      <c r="Q206" s="302">
        <f t="shared" si="54"/>
        <v>0.62077132650228661</v>
      </c>
      <c r="R206" s="303">
        <f t="shared" si="54"/>
        <v>0.66542202564114616</v>
      </c>
      <c r="S206" s="303">
        <f t="shared" si="54"/>
        <v>0.71677032965083476</v>
      </c>
      <c r="T206" s="303">
        <f t="shared" si="54"/>
        <v>0.77582087926197663</v>
      </c>
      <c r="U206" s="303">
        <f t="shared" si="54"/>
        <v>0.84372901131478983</v>
      </c>
      <c r="V206" s="303">
        <f t="shared" si="54"/>
        <v>0.92182336317552493</v>
      </c>
      <c r="W206" s="304">
        <f>L206/K206</f>
        <v>1.0427270725624553</v>
      </c>
      <c r="X206" s="304">
        <f>M206/L206</f>
        <v>1.0471227176696136</v>
      </c>
      <c r="Y206" s="304">
        <f>N206/M206</f>
        <v>1.0517524110647309</v>
      </c>
      <c r="Z206" s="304">
        <f>O206/N206</f>
        <v>1.0565867708961947</v>
      </c>
    </row>
    <row r="207" spans="1:26" x14ac:dyDescent="0.25">
      <c r="B207" s="296">
        <v>2</v>
      </c>
      <c r="C207" s="299"/>
      <c r="D207" s="300">
        <f t="shared" si="54"/>
        <v>0.20563061162055737</v>
      </c>
      <c r="E207" s="300">
        <f t="shared" si="54"/>
        <v>0.21224270344539931</v>
      </c>
      <c r="F207" s="300">
        <f t="shared" si="54"/>
        <v>0.21984660904396755</v>
      </c>
      <c r="G207" s="300">
        <f t="shared" si="54"/>
        <v>0.22859110048232104</v>
      </c>
      <c r="H207" s="300">
        <f t="shared" si="54"/>
        <v>0.23864726563642757</v>
      </c>
      <c r="I207" s="300">
        <f t="shared" si="54"/>
        <v>0.25021185556365</v>
      </c>
      <c r="J207" s="300">
        <f t="shared" si="54"/>
        <v>0.26351113397995585</v>
      </c>
      <c r="K207" s="300">
        <f t="shared" si="54"/>
        <v>0.27880530415870752</v>
      </c>
      <c r="L207" s="398">
        <f t="shared" si="54"/>
        <v>0.29639359986427199</v>
      </c>
      <c r="M207" s="300">
        <f t="shared" si="54"/>
        <v>0.31662013992567117</v>
      </c>
      <c r="N207" s="300">
        <f t="shared" si="54"/>
        <v>0.33988066099628012</v>
      </c>
      <c r="O207" s="300">
        <f t="shared" si="54"/>
        <v>0.36663026022748046</v>
      </c>
      <c r="P207" s="300">
        <f t="shared" si="54"/>
        <v>0.3973922993433609</v>
      </c>
      <c r="Q207" s="302">
        <f t="shared" si="54"/>
        <v>0.43276864432662338</v>
      </c>
      <c r="R207" s="303">
        <f t="shared" si="54"/>
        <v>0.47345144105737519</v>
      </c>
      <c r="S207" s="303">
        <f t="shared" si="54"/>
        <v>0.52023665729773971</v>
      </c>
      <c r="T207" s="303">
        <f t="shared" si="54"/>
        <v>0.57403965597415907</v>
      </c>
      <c r="U207" s="303">
        <f t="shared" si="54"/>
        <v>0.63591310445204119</v>
      </c>
      <c r="V207" s="303">
        <f t="shared" si="54"/>
        <v>0.7070675702016056</v>
      </c>
      <c r="W207" s="304">
        <f t="shared" ref="W207:Z217" si="55">L207/K207</f>
        <v>1.0630845089502046</v>
      </c>
      <c r="X207" s="304">
        <f t="shared" si="55"/>
        <v>1.0682421620124778</v>
      </c>
      <c r="Y207" s="304">
        <f t="shared" si="55"/>
        <v>1.073465071034551</v>
      </c>
      <c r="Z207" s="304">
        <f t="shared" si="55"/>
        <v>1.0787029163494921</v>
      </c>
    </row>
    <row r="208" spans="1:26" x14ac:dyDescent="0.25">
      <c r="B208" s="296">
        <v>3</v>
      </c>
      <c r="C208" s="305"/>
      <c r="D208" s="306">
        <f t="shared" si="54"/>
        <v>0.14979076058973576</v>
      </c>
      <c r="E208" s="306">
        <f t="shared" si="54"/>
        <v>0.1561043747327017</v>
      </c>
      <c r="F208" s="306">
        <f t="shared" si="54"/>
        <v>0.1633650309971125</v>
      </c>
      <c r="G208" s="306">
        <f t="shared" si="54"/>
        <v>0.17171478570118495</v>
      </c>
      <c r="H208" s="306">
        <f t="shared" si="54"/>
        <v>0.18131700361086825</v>
      </c>
      <c r="I208" s="306">
        <f t="shared" si="54"/>
        <v>0.19235955420700401</v>
      </c>
      <c r="J208" s="306">
        <f t="shared" si="54"/>
        <v>0.20505848739256016</v>
      </c>
      <c r="K208" s="306">
        <f t="shared" si="54"/>
        <v>0.21966226055594976</v>
      </c>
      <c r="L208" s="399">
        <f t="shared" si="54"/>
        <v>0.23645659969384777</v>
      </c>
      <c r="M208" s="306">
        <f t="shared" si="54"/>
        <v>0.25577008970243054</v>
      </c>
      <c r="N208" s="306">
        <f t="shared" si="54"/>
        <v>0.27798060321230061</v>
      </c>
      <c r="O208" s="306">
        <f t="shared" si="54"/>
        <v>0.30352269374865132</v>
      </c>
      <c r="P208" s="306">
        <f t="shared" si="54"/>
        <v>0.33289609786545449</v>
      </c>
      <c r="Q208" s="308">
        <f t="shared" si="54"/>
        <v>0.36667551259977826</v>
      </c>
      <c r="R208" s="309">
        <f t="shared" si="54"/>
        <v>0.40552183954425053</v>
      </c>
      <c r="S208" s="309">
        <f t="shared" si="54"/>
        <v>0.45019511553039371</v>
      </c>
      <c r="T208" s="309">
        <f t="shared" si="54"/>
        <v>0.50156938291445818</v>
      </c>
      <c r="U208" s="309">
        <f t="shared" si="54"/>
        <v>0.56064979040613239</v>
      </c>
      <c r="V208" s="309">
        <f t="shared" si="54"/>
        <v>0.62859225902155791</v>
      </c>
      <c r="W208" s="304">
        <f t="shared" si="55"/>
        <v>1.076455277731335</v>
      </c>
      <c r="X208" s="304">
        <f t="shared" si="55"/>
        <v>1.0816787944747108</v>
      </c>
      <c r="Y208" s="304">
        <f t="shared" si="55"/>
        <v>1.0868378063115602</v>
      </c>
      <c r="Z208" s="304">
        <f t="shared" si="55"/>
        <v>1.0918844345295688</v>
      </c>
    </row>
    <row r="209" spans="1:26" x14ac:dyDescent="0.25">
      <c r="B209" s="296">
        <v>4</v>
      </c>
      <c r="C209" s="299"/>
      <c r="D209" s="300">
        <f t="shared" si="54"/>
        <v>0.12145327178279736</v>
      </c>
      <c r="E209" s="300">
        <f t="shared" si="54"/>
        <v>0.12755501259109614</v>
      </c>
      <c r="F209" s="300">
        <f t="shared" si="54"/>
        <v>0.13457201452063974</v>
      </c>
      <c r="G209" s="300">
        <f t="shared" si="54"/>
        <v>0.14264156673961487</v>
      </c>
      <c r="H209" s="300">
        <f t="shared" si="54"/>
        <v>0.15192155179143627</v>
      </c>
      <c r="I209" s="300">
        <f t="shared" si="54"/>
        <v>0.16259353460103088</v>
      </c>
      <c r="J209" s="300">
        <f t="shared" si="54"/>
        <v>0.17486631483206466</v>
      </c>
      <c r="K209" s="300">
        <f t="shared" si="54"/>
        <v>0.1889800120977535</v>
      </c>
      <c r="L209" s="398">
        <f t="shared" si="54"/>
        <v>0.20521076395329568</v>
      </c>
      <c r="M209" s="300">
        <f t="shared" si="54"/>
        <v>0.22387612858716924</v>
      </c>
      <c r="N209" s="300">
        <f t="shared" si="54"/>
        <v>0.2453412979161238</v>
      </c>
      <c r="O209" s="300">
        <f t="shared" si="54"/>
        <v>0.27002624264442149</v>
      </c>
      <c r="P209" s="300">
        <f t="shared" si="54"/>
        <v>0.2984139290819639</v>
      </c>
      <c r="Q209" s="302">
        <f t="shared" si="54"/>
        <v>0.33105976848513763</v>
      </c>
      <c r="R209" s="303">
        <f t="shared" si="54"/>
        <v>0.36860248379878741</v>
      </c>
      <c r="S209" s="303">
        <f t="shared" si="54"/>
        <v>0.41177660640948477</v>
      </c>
      <c r="T209" s="303">
        <f t="shared" si="54"/>
        <v>0.46142684741178658</v>
      </c>
      <c r="U209" s="303">
        <f t="shared" si="54"/>
        <v>0.51852462456443382</v>
      </c>
      <c r="V209" s="303">
        <f t="shared" si="54"/>
        <v>0.58418706828997791</v>
      </c>
      <c r="W209" s="304">
        <f t="shared" si="55"/>
        <v>1.0858860769209102</v>
      </c>
      <c r="X209" s="304">
        <f t="shared" si="55"/>
        <v>1.0909570447197479</v>
      </c>
      <c r="Y209" s="304">
        <f t="shared" si="55"/>
        <v>1.095879669996155</v>
      </c>
      <c r="Z209" s="304">
        <f t="shared" si="55"/>
        <v>1.100614714839965</v>
      </c>
    </row>
    <row r="210" spans="1:26" x14ac:dyDescent="0.25">
      <c r="B210" s="296">
        <v>5</v>
      </c>
      <c r="C210" s="299"/>
      <c r="D210" s="300">
        <f t="shared" si="54"/>
        <v>0.10411672786541228</v>
      </c>
      <c r="E210" s="300">
        <f t="shared" si="54"/>
        <v>0.11004123707792744</v>
      </c>
      <c r="F210" s="300">
        <f t="shared" si="54"/>
        <v>0.11685442267231989</v>
      </c>
      <c r="G210" s="300">
        <f t="shared" si="54"/>
        <v>0.12468958610587122</v>
      </c>
      <c r="H210" s="300">
        <f t="shared" si="54"/>
        <v>0.13370002405445522</v>
      </c>
      <c r="I210" s="300">
        <f t="shared" si="54"/>
        <v>0.14406202769532686</v>
      </c>
      <c r="J210" s="300">
        <f t="shared" si="54"/>
        <v>0.15597833188232918</v>
      </c>
      <c r="K210" s="300">
        <f t="shared" si="54"/>
        <v>0.16968208169738189</v>
      </c>
      <c r="L210" s="398">
        <f t="shared" si="54"/>
        <v>0.18544139398469253</v>
      </c>
      <c r="M210" s="300">
        <f t="shared" si="54"/>
        <v>0.20356460311509969</v>
      </c>
      <c r="N210" s="300">
        <f t="shared" si="54"/>
        <v>0.224406293615068</v>
      </c>
      <c r="O210" s="300">
        <f t="shared" si="54"/>
        <v>0.24837423769003153</v>
      </c>
      <c r="P210" s="300">
        <f t="shared" si="54"/>
        <v>0.27593737337623958</v>
      </c>
      <c r="Q210" s="302">
        <f t="shared" si="54"/>
        <v>0.30763497941537887</v>
      </c>
      <c r="R210" s="303">
        <f t="shared" si="54"/>
        <v>0.34408722636038896</v>
      </c>
      <c r="S210" s="303">
        <f t="shared" si="54"/>
        <v>0.38600731034715063</v>
      </c>
      <c r="T210" s="303">
        <f t="shared" si="54"/>
        <v>0.43421540693192651</v>
      </c>
      <c r="U210" s="303">
        <f t="shared" si="54"/>
        <v>0.48965471800441873</v>
      </c>
      <c r="V210" s="303">
        <f t="shared" si="54"/>
        <v>0.55340992573778491</v>
      </c>
      <c r="W210" s="304">
        <f t="shared" si="55"/>
        <v>1.0928755242136672</v>
      </c>
      <c r="X210" s="304">
        <f t="shared" si="55"/>
        <v>1.0977301169980591</v>
      </c>
      <c r="Y210" s="304">
        <f t="shared" si="55"/>
        <v>1.1023836668115821</v>
      </c>
      <c r="Z210" s="304">
        <f t="shared" si="55"/>
        <v>1.1068060244160378</v>
      </c>
    </row>
    <row r="211" spans="1:26" x14ac:dyDescent="0.25">
      <c r="B211" s="296">
        <v>10</v>
      </c>
      <c r="C211" s="305"/>
      <c r="D211" s="306">
        <f t="shared" si="54"/>
        <v>6.6938260281476522E-2</v>
      </c>
      <c r="E211" s="306">
        <f t="shared" si="54"/>
        <v>7.2132499340049658E-2</v>
      </c>
      <c r="F211" s="306">
        <f t="shared" si="54"/>
        <v>7.8105874257408767E-2</v>
      </c>
      <c r="G211" s="306">
        <f t="shared" si="54"/>
        <v>8.4975255412371747E-2</v>
      </c>
      <c r="H211" s="306">
        <f t="shared" si="54"/>
        <v>9.2875043740579186E-2</v>
      </c>
      <c r="I211" s="306">
        <f t="shared" si="54"/>
        <v>0.10195980031801773</v>
      </c>
      <c r="J211" s="306">
        <f t="shared" si="54"/>
        <v>0.11240727038207203</v>
      </c>
      <c r="K211" s="306">
        <f t="shared" si="54"/>
        <v>0.1244218609557345</v>
      </c>
      <c r="L211" s="399">
        <f t="shared" si="54"/>
        <v>0.13823864011544632</v>
      </c>
      <c r="M211" s="306">
        <f t="shared" si="54"/>
        <v>0.15412793614911496</v>
      </c>
      <c r="N211" s="306">
        <f t="shared" si="54"/>
        <v>0.17240062658783387</v>
      </c>
      <c r="O211" s="306">
        <f t="shared" si="54"/>
        <v>0.1934142205923606</v>
      </c>
      <c r="P211" s="306">
        <f t="shared" si="54"/>
        <v>0.21757985369756633</v>
      </c>
      <c r="Q211" s="308">
        <f t="shared" si="54"/>
        <v>0.245370331768553</v>
      </c>
      <c r="R211" s="309">
        <f t="shared" si="54"/>
        <v>0.27732938155018755</v>
      </c>
      <c r="S211" s="309">
        <f t="shared" si="54"/>
        <v>0.31408228879906741</v>
      </c>
      <c r="T211" s="309">
        <f t="shared" si="54"/>
        <v>0.35634813213527916</v>
      </c>
      <c r="U211" s="309">
        <f t="shared" si="54"/>
        <v>0.40495385197192263</v>
      </c>
      <c r="V211" s="309">
        <f t="shared" si="54"/>
        <v>0.46085042978406265</v>
      </c>
      <c r="W211" s="304">
        <f t="shared" si="55"/>
        <v>1.1110478420237373</v>
      </c>
      <c r="X211" s="304">
        <f t="shared" si="55"/>
        <v>1.1149410614890245</v>
      </c>
      <c r="Y211" s="304">
        <f t="shared" si="55"/>
        <v>1.1185553436661899</v>
      </c>
      <c r="Z211" s="304">
        <f t="shared" si="55"/>
        <v>1.1218881533114431</v>
      </c>
    </row>
    <row r="212" spans="1:26" x14ac:dyDescent="0.25">
      <c r="B212" s="296">
        <v>20</v>
      </c>
      <c r="C212" s="299"/>
      <c r="D212" s="300">
        <f t="shared" si="54"/>
        <v>4.4428799130339869E-2</v>
      </c>
      <c r="E212" s="300">
        <f t="shared" si="54"/>
        <v>4.8669869008066691E-2</v>
      </c>
      <c r="F212" s="300">
        <f t="shared" si="54"/>
        <v>5.3547099367452528E-2</v>
      </c>
      <c r="G212" s="300">
        <f t="shared" si="54"/>
        <v>5.9155914280746236E-2</v>
      </c>
      <c r="H212" s="300">
        <f t="shared" si="54"/>
        <v>6.5606051431033999E-2</v>
      </c>
      <c r="I212" s="300">
        <f t="shared" si="54"/>
        <v>7.3023709153864941E-2</v>
      </c>
      <c r="J212" s="300">
        <f t="shared" si="54"/>
        <v>8.1554015535120497E-2</v>
      </c>
      <c r="K212" s="300">
        <f t="shared" si="54"/>
        <v>9.1363867873564403E-2</v>
      </c>
      <c r="L212" s="398">
        <f t="shared" si="54"/>
        <v>0.10264519806277492</v>
      </c>
      <c r="M212" s="300">
        <f t="shared" si="54"/>
        <v>0.11561872778036696</v>
      </c>
      <c r="N212" s="300">
        <f t="shared" si="54"/>
        <v>0.13053828695559783</v>
      </c>
      <c r="O212" s="300">
        <f t="shared" si="54"/>
        <v>0.14769578000711331</v>
      </c>
      <c r="P212" s="300">
        <f t="shared" si="54"/>
        <v>0.16742689701635616</v>
      </c>
      <c r="Q212" s="302">
        <f t="shared" si="54"/>
        <v>0.19011768157698541</v>
      </c>
      <c r="R212" s="303">
        <f t="shared" si="54"/>
        <v>0.21621208382170903</v>
      </c>
      <c r="S212" s="303">
        <f t="shared" si="54"/>
        <v>0.24622064640314117</v>
      </c>
      <c r="T212" s="303">
        <f t="shared" si="54"/>
        <v>0.28073049337178818</v>
      </c>
      <c r="U212" s="303">
        <f t="shared" si="54"/>
        <v>0.32041681738573219</v>
      </c>
      <c r="V212" s="303">
        <f t="shared" si="54"/>
        <v>0.36605609000176781</v>
      </c>
      <c r="W212" s="304">
        <f t="shared" si="55"/>
        <v>1.1234769329689762</v>
      </c>
      <c r="X212" s="304">
        <f t="shared" si="55"/>
        <v>1.1263919789960148</v>
      </c>
      <c r="Y212" s="304">
        <f t="shared" si="55"/>
        <v>1.1290410252876379</v>
      </c>
      <c r="Z212" s="304">
        <f t="shared" si="55"/>
        <v>1.131436480833792</v>
      </c>
    </row>
    <row r="213" spans="1:26" x14ac:dyDescent="0.25">
      <c r="B213" s="296">
        <v>30</v>
      </c>
      <c r="C213" s="299"/>
      <c r="D213" s="300">
        <f t="shared" si="54"/>
        <v>3.7248199109148845E-2</v>
      </c>
      <c r="E213" s="300">
        <f t="shared" si="54"/>
        <v>4.1219928980971737E-2</v>
      </c>
      <c r="F213" s="300">
        <f t="shared" si="54"/>
        <v>4.5787418333568045E-2</v>
      </c>
      <c r="G213" s="300">
        <f t="shared" si="54"/>
        <v>5.1040031089053799E-2</v>
      </c>
      <c r="H213" s="300">
        <f t="shared" si="54"/>
        <v>5.708053575786242E-2</v>
      </c>
      <c r="I213" s="300">
        <f t="shared" si="54"/>
        <v>6.4027116126992342E-2</v>
      </c>
      <c r="J213" s="300">
        <f t="shared" si="54"/>
        <v>7.2015683551491752E-2</v>
      </c>
      <c r="K213" s="300">
        <f t="shared" si="54"/>
        <v>8.1202536089666058E-2</v>
      </c>
      <c r="L213" s="398">
        <f t="shared" si="54"/>
        <v>9.1767416508566513E-2</v>
      </c>
      <c r="M213" s="300">
        <f t="shared" si="54"/>
        <v>0.10391702899030206</v>
      </c>
      <c r="N213" s="300">
        <f t="shared" si="54"/>
        <v>0.11788908334429789</v>
      </c>
      <c r="O213" s="300">
        <f t="shared" si="54"/>
        <v>0.13395694585139314</v>
      </c>
      <c r="P213" s="300">
        <f t="shared" si="54"/>
        <v>0.15243498773455263</v>
      </c>
      <c r="Q213" s="302">
        <f t="shared" si="54"/>
        <v>0.1736847359001861</v>
      </c>
      <c r="R213" s="303">
        <f t="shared" si="54"/>
        <v>0.19812194629066454</v>
      </c>
      <c r="S213" s="303">
        <f t="shared" si="54"/>
        <v>0.22622473823971476</v>
      </c>
      <c r="T213" s="303">
        <f t="shared" si="54"/>
        <v>0.25854294898112251</v>
      </c>
      <c r="U213" s="303">
        <f t="shared" si="54"/>
        <v>0.2957088913337414</v>
      </c>
      <c r="V213" s="303">
        <f t="shared" si="54"/>
        <v>0.33844972503925314</v>
      </c>
      <c r="W213" s="304">
        <f t="shared" si="55"/>
        <v>1.1301053012338731</v>
      </c>
      <c r="X213" s="304">
        <f t="shared" si="55"/>
        <v>1.1323957123779482</v>
      </c>
      <c r="Y213" s="304">
        <f t="shared" si="55"/>
        <v>1.1344539435908985</v>
      </c>
      <c r="Z213" s="304">
        <f t="shared" si="55"/>
        <v>1.1362964411231249</v>
      </c>
    </row>
    <row r="214" spans="1:26" x14ac:dyDescent="0.25">
      <c r="B214" s="296">
        <v>40</v>
      </c>
      <c r="C214" s="299"/>
      <c r="D214" s="300">
        <f t="shared" si="54"/>
        <v>3.4197196953119624E-2</v>
      </c>
      <c r="E214" s="300">
        <f t="shared" si="54"/>
        <v>3.8115151500175491E-2</v>
      </c>
      <c r="F214" s="300">
        <f t="shared" si="54"/>
        <v>4.2620799229289727E-2</v>
      </c>
      <c r="G214" s="300">
        <f t="shared" si="54"/>
        <v>4.7802294117771101E-2</v>
      </c>
      <c r="H214" s="300">
        <f t="shared" si="54"/>
        <v>5.3761013239524688E-2</v>
      </c>
      <c r="I214" s="300">
        <f t="shared" si="54"/>
        <v>6.0613540229541303E-2</v>
      </c>
      <c r="J214" s="300">
        <f t="shared" si="54"/>
        <v>6.8493946268060407E-2</v>
      </c>
      <c r="K214" s="300">
        <f t="shared" si="54"/>
        <v>7.7556413212357372E-2</v>
      </c>
      <c r="L214" s="398">
        <f t="shared" si="54"/>
        <v>8.7978250198298913E-2</v>
      </c>
      <c r="M214" s="300">
        <f t="shared" si="54"/>
        <v>9.9963362732131647E-2</v>
      </c>
      <c r="N214" s="300">
        <f t="shared" si="54"/>
        <v>0.11374624214603929</v>
      </c>
      <c r="O214" s="300">
        <f t="shared" si="54"/>
        <v>0.12959655347203308</v>
      </c>
      <c r="P214" s="300">
        <f t="shared" si="54"/>
        <v>0.14782441149692596</v>
      </c>
      <c r="Q214" s="302">
        <f t="shared" si="54"/>
        <v>0.16878644822555275</v>
      </c>
      <c r="R214" s="303">
        <f t="shared" si="54"/>
        <v>0.19289279046347357</v>
      </c>
      <c r="S214" s="303">
        <f t="shared" si="54"/>
        <v>0.22061508403708249</v>
      </c>
      <c r="T214" s="303">
        <f t="shared" si="54"/>
        <v>0.25249572164673278</v>
      </c>
      <c r="U214" s="303">
        <f t="shared" si="54"/>
        <v>0.2891584548978306</v>
      </c>
      <c r="V214" s="303">
        <f t="shared" si="54"/>
        <v>0.33132059813659315</v>
      </c>
      <c r="W214" s="304">
        <f t="shared" si="55"/>
        <v>1.1343775008960959</v>
      </c>
      <c r="X214" s="304">
        <f t="shared" si="55"/>
        <v>1.1362281303256072</v>
      </c>
      <c r="Y214" s="304">
        <f t="shared" si="55"/>
        <v>1.1378793093509785</v>
      </c>
      <c r="Z214" s="304">
        <f t="shared" si="55"/>
        <v>1.1393479997839711</v>
      </c>
    </row>
    <row r="215" spans="1:26" x14ac:dyDescent="0.25">
      <c r="B215" s="296">
        <v>50</v>
      </c>
      <c r="C215" s="299"/>
      <c r="D215" s="300">
        <f t="shared" si="54"/>
        <v>3.2798033943155142E-2</v>
      </c>
      <c r="E215" s="300">
        <f t="shared" si="54"/>
        <v>3.6748439037898741E-2</v>
      </c>
      <c r="F215" s="300">
        <f t="shared" si="54"/>
        <v>4.1291404896853887E-2</v>
      </c>
      <c r="G215" s="300">
        <f t="shared" si="54"/>
        <v>4.6515815634652298E-2</v>
      </c>
      <c r="H215" s="300">
        <f t="shared" si="54"/>
        <v>5.2523887983120472E-2</v>
      </c>
      <c r="I215" s="300">
        <f t="shared" si="54"/>
        <v>5.9433171183858866E-2</v>
      </c>
      <c r="J215" s="300">
        <f t="shared" si="54"/>
        <v>6.7378846864708034E-2</v>
      </c>
      <c r="K215" s="300">
        <f t="shared" si="54"/>
        <v>7.6516373897684564E-2</v>
      </c>
      <c r="L215" s="398">
        <f t="shared" si="54"/>
        <v>8.7024529985607571E-2</v>
      </c>
      <c r="M215" s="300">
        <f t="shared" si="54"/>
        <v>9.9108909486719049E-2</v>
      </c>
      <c r="N215" s="300">
        <f t="shared" si="54"/>
        <v>0.11300594591299723</v>
      </c>
      <c r="O215" s="300">
        <f t="shared" si="54"/>
        <v>0.12898753780321714</v>
      </c>
      <c r="P215" s="300">
        <f t="shared" si="54"/>
        <v>0.14736636847697004</v>
      </c>
      <c r="Q215" s="302">
        <f t="shared" si="54"/>
        <v>0.16850202375178588</v>
      </c>
      <c r="R215" s="303">
        <f t="shared" si="54"/>
        <v>0.19280802731782409</v>
      </c>
      <c r="S215" s="303">
        <f t="shared" si="54"/>
        <v>0.22075993141876804</v>
      </c>
      <c r="T215" s="303">
        <f t="shared" si="54"/>
        <v>0.25290462113485351</v>
      </c>
      <c r="U215" s="303">
        <f t="shared" si="54"/>
        <v>0.28987101430835194</v>
      </c>
      <c r="V215" s="303">
        <f t="shared" si="54"/>
        <v>0.33238236645787494</v>
      </c>
      <c r="W215" s="304">
        <f t="shared" si="55"/>
        <v>1.1373321232129243</v>
      </c>
      <c r="X215" s="304">
        <f t="shared" si="55"/>
        <v>1.1388617611966423</v>
      </c>
      <c r="Y215" s="304">
        <f t="shared" si="55"/>
        <v>1.1402198500442631</v>
      </c>
      <c r="Z215" s="304">
        <f t="shared" si="55"/>
        <v>1.1414225752556779</v>
      </c>
    </row>
    <row r="216" spans="1:26" x14ac:dyDescent="0.25">
      <c r="B216" s="296">
        <v>60</v>
      </c>
      <c r="C216" s="299"/>
      <c r="D216" s="300">
        <f t="shared" si="54"/>
        <v>3.2224790506223004E-2</v>
      </c>
      <c r="E216" s="300">
        <f t="shared" si="54"/>
        <v>3.6250759084881741E-2</v>
      </c>
      <c r="F216" s="300">
        <f t="shared" si="54"/>
        <v>4.0880622950339264E-2</v>
      </c>
      <c r="G216" s="300">
        <f t="shared" si="54"/>
        <v>4.6204966395615443E-2</v>
      </c>
      <c r="H216" s="300">
        <f t="shared" si="54"/>
        <v>5.2327961357683035E-2</v>
      </c>
      <c r="I216" s="300">
        <f t="shared" si="54"/>
        <v>5.9369405564060757E-2</v>
      </c>
      <c r="J216" s="300">
        <f t="shared" si="54"/>
        <v>6.7467066401395145E-2</v>
      </c>
      <c r="K216" s="300">
        <f t="shared" si="54"/>
        <v>7.6779376364329674E-2</v>
      </c>
      <c r="L216" s="398">
        <f t="shared" si="54"/>
        <v>8.7488532821704407E-2</v>
      </c>
      <c r="M216" s="300">
        <f t="shared" si="54"/>
        <v>9.9804062747685329E-2</v>
      </c>
      <c r="N216" s="300">
        <f t="shared" si="54"/>
        <v>0.11396692216256343</v>
      </c>
      <c r="O216" s="300">
        <f t="shared" si="54"/>
        <v>0.1302542104896732</v>
      </c>
      <c r="P216" s="300">
        <f t="shared" si="54"/>
        <v>0.14898459206584944</v>
      </c>
      <c r="Q216" s="302">
        <f t="shared" si="54"/>
        <v>0.17052453087845212</v>
      </c>
      <c r="R216" s="303">
        <f t="shared" si="54"/>
        <v>0.19529546051294522</v>
      </c>
      <c r="S216" s="303">
        <f t="shared" si="54"/>
        <v>0.2237820295926122</v>
      </c>
      <c r="T216" s="303">
        <f t="shared" si="54"/>
        <v>0.25654158403422933</v>
      </c>
      <c r="U216" s="303">
        <f t="shared" si="54"/>
        <v>0.29421507164208893</v>
      </c>
      <c r="V216" s="303">
        <f t="shared" si="54"/>
        <v>0.33753958239112763</v>
      </c>
      <c r="W216" s="304">
        <f t="shared" si="55"/>
        <v>1.1394795967937819</v>
      </c>
      <c r="X216" s="304">
        <f t="shared" si="55"/>
        <v>1.1407673614904381</v>
      </c>
      <c r="Y216" s="304">
        <f t="shared" si="55"/>
        <v>1.1419066421242112</v>
      </c>
      <c r="Z216" s="304">
        <f t="shared" si="55"/>
        <v>1.142912417200119</v>
      </c>
    </row>
    <row r="217" spans="1:26" x14ac:dyDescent="0.25">
      <c r="B217" s="310">
        <v>70</v>
      </c>
      <c r="C217" s="311"/>
      <c r="D217" s="312">
        <f t="shared" si="54"/>
        <v>3.2123501111023654E-2</v>
      </c>
      <c r="E217" s="312">
        <f t="shared" si="54"/>
        <v>3.6249669137156014E-2</v>
      </c>
      <c r="F217" s="312">
        <f t="shared" si="54"/>
        <v>4.0994762367208226E-2</v>
      </c>
      <c r="G217" s="312">
        <f t="shared" si="54"/>
        <v>4.6451619581768258E-2</v>
      </c>
      <c r="H217" s="312">
        <f t="shared" si="54"/>
        <v>5.2727005378512298E-2</v>
      </c>
      <c r="I217" s="312">
        <f t="shared" si="54"/>
        <v>5.9943699044767956E-2</v>
      </c>
      <c r="J217" s="312">
        <f t="shared" si="54"/>
        <v>6.8242896760961971E-2</v>
      </c>
      <c r="K217" s="312">
        <f t="shared" si="54"/>
        <v>7.7786974134585046E-2</v>
      </c>
      <c r="L217" s="400">
        <f t="shared" si="54"/>
        <v>8.8762663114251628E-2</v>
      </c>
      <c r="M217" s="312">
        <f t="shared" si="54"/>
        <v>0.10138470544086817</v>
      </c>
      <c r="N217" s="312">
        <f t="shared" si="54"/>
        <v>0.11590005411647719</v>
      </c>
      <c r="O217" s="312">
        <f t="shared" si="54"/>
        <v>0.13259270509342758</v>
      </c>
      <c r="P217" s="312">
        <f t="shared" si="54"/>
        <v>0.15178925371692051</v>
      </c>
      <c r="Q217" s="314">
        <f t="shared" si="54"/>
        <v>0.17386528463393736</v>
      </c>
      <c r="R217" s="309">
        <f t="shared" si="54"/>
        <v>0.19925272018850676</v>
      </c>
      <c r="S217" s="309">
        <f t="shared" si="54"/>
        <v>0.22844827107626156</v>
      </c>
      <c r="T217" s="309">
        <f t="shared" si="54"/>
        <v>0.26202315459717962</v>
      </c>
      <c r="U217" s="309">
        <f t="shared" si="54"/>
        <v>0.30063427064623532</v>
      </c>
      <c r="V217" s="309">
        <f t="shared" si="54"/>
        <v>0.34503705410264945</v>
      </c>
      <c r="W217" s="304">
        <f t="shared" si="55"/>
        <v>1.1410993177427975</v>
      </c>
      <c r="X217" s="304">
        <f t="shared" si="55"/>
        <v>1.1421999057235357</v>
      </c>
      <c r="Y217" s="304">
        <f t="shared" si="55"/>
        <v>1.1431709902641576</v>
      </c>
      <c r="Z217" s="304">
        <f t="shared" si="55"/>
        <v>1.1440262569694282</v>
      </c>
    </row>
    <row r="218" spans="1:26" x14ac:dyDescent="0.25">
      <c r="D218" s="87"/>
      <c r="E218" s="87"/>
      <c r="F218" s="87"/>
      <c r="G218" s="87"/>
      <c r="H218" s="87"/>
      <c r="I218" s="87"/>
      <c r="J218" s="87"/>
      <c r="K218" s="315"/>
    </row>
    <row r="219" spans="1:26" x14ac:dyDescent="0.25">
      <c r="D219" s="87"/>
      <c r="E219" s="401" t="s">
        <v>225</v>
      </c>
      <c r="G219" s="348"/>
      <c r="H219" s="87"/>
      <c r="I219" s="87"/>
      <c r="J219" s="87"/>
      <c r="K219" s="315"/>
      <c r="Q219" s="316"/>
    </row>
    <row r="220" spans="1:26" x14ac:dyDescent="0.25">
      <c r="D220" s="87"/>
      <c r="E220" s="401" t="s">
        <v>226</v>
      </c>
      <c r="F220" s="42">
        <f>0.1287*1.15</f>
        <v>0.148005</v>
      </c>
      <c r="G220" s="87"/>
      <c r="H220" s="87"/>
      <c r="I220" s="87"/>
      <c r="J220" s="87"/>
      <c r="Q220" s="316"/>
    </row>
    <row r="221" spans="1:26" x14ac:dyDescent="0.25">
      <c r="B221" s="47"/>
      <c r="C221" s="47"/>
      <c r="D221" s="87"/>
      <c r="E221" s="87"/>
      <c r="F221" s="87"/>
      <c r="G221" s="87"/>
      <c r="H221" s="87"/>
      <c r="I221" s="87"/>
      <c r="J221" s="87"/>
      <c r="Q221" s="316"/>
    </row>
    <row r="222" spans="1:26" x14ac:dyDescent="0.25">
      <c r="A222" s="217" t="s">
        <v>163</v>
      </c>
      <c r="B222" s="317" t="s">
        <v>62</v>
      </c>
      <c r="C222" s="318">
        <v>0.9</v>
      </c>
      <c r="D222" s="87"/>
      <c r="E222" s="87"/>
      <c r="F222" s="87"/>
      <c r="G222" s="87"/>
      <c r="H222" s="87"/>
      <c r="I222" s="319" t="s">
        <v>64</v>
      </c>
      <c r="J222" s="320" t="s">
        <v>65</v>
      </c>
      <c r="K222" s="282"/>
      <c r="L222" s="67"/>
      <c r="N222" s="319" t="s">
        <v>66</v>
      </c>
      <c r="O222" s="320" t="s">
        <v>67</v>
      </c>
      <c r="P222" s="67"/>
      <c r="Q222" s="316"/>
    </row>
    <row r="223" spans="1:26" x14ac:dyDescent="0.25">
      <c r="A223" s="217" t="s">
        <v>162</v>
      </c>
      <c r="B223" s="321" t="s">
        <v>43</v>
      </c>
      <c r="C223" s="322">
        <v>0.96</v>
      </c>
      <c r="D223" s="87"/>
      <c r="E223" s="76" t="s">
        <v>2</v>
      </c>
      <c r="F223" s="74"/>
      <c r="G223" s="324" t="s">
        <v>6</v>
      </c>
      <c r="H223" s="324" t="s">
        <v>108</v>
      </c>
      <c r="I223" s="323" t="s">
        <v>68</v>
      </c>
      <c r="J223" s="182" t="s">
        <v>69</v>
      </c>
      <c r="K223" s="47"/>
      <c r="L223" s="70"/>
      <c r="N223" s="323" t="s">
        <v>70</v>
      </c>
      <c r="O223" s="182" t="s">
        <v>71</v>
      </c>
      <c r="P223" s="78"/>
      <c r="Q223" s="402" t="s">
        <v>166</v>
      </c>
      <c r="S223" s="403" t="s">
        <v>167</v>
      </c>
    </row>
    <row r="224" spans="1:26" x14ac:dyDescent="0.25">
      <c r="B224" s="317" t="s">
        <v>44</v>
      </c>
      <c r="C224" s="318">
        <v>85</v>
      </c>
      <c r="D224" s="87"/>
      <c r="E224" s="76">
        <v>1</v>
      </c>
      <c r="F224" s="234" t="s">
        <v>63</v>
      </c>
      <c r="G224" s="325">
        <f>L206</f>
        <v>0.47109525775418487</v>
      </c>
      <c r="H224" s="404">
        <v>0.12869152942982273</v>
      </c>
      <c r="I224" s="327">
        <f>C223*2.20462*25.4*12</f>
        <v>645.0894489599998</v>
      </c>
      <c r="J224" s="325">
        <f>(G224*C$222*SQRT(4*C$224*I$224/32.2)/12)</f>
        <v>2.9160266440656297</v>
      </c>
      <c r="K224" s="47"/>
      <c r="L224" s="70"/>
      <c r="N224" s="328">
        <v>1</v>
      </c>
      <c r="O224" s="329">
        <f>N224*J224</f>
        <v>2.9160266440656297</v>
      </c>
      <c r="P224" s="330"/>
      <c r="Q224" s="239">
        <f>K148</f>
        <v>2.7966049511854951</v>
      </c>
      <c r="S224" s="239">
        <f>O224/Q224</f>
        <v>1.0427023819826648</v>
      </c>
    </row>
    <row r="225" spans="2:19" x14ac:dyDescent="0.25">
      <c r="B225" s="47"/>
      <c r="C225" s="47"/>
      <c r="D225" s="87"/>
      <c r="E225" s="76">
        <v>2</v>
      </c>
      <c r="F225" s="234" t="s">
        <v>63</v>
      </c>
      <c r="G225" s="289">
        <f t="shared" ref="G225:G235" si="56">L207</f>
        <v>0.29639359986427199</v>
      </c>
      <c r="H225" s="405">
        <v>0.11725530470376318</v>
      </c>
      <c r="I225" s="255"/>
      <c r="J225" s="289">
        <f t="shared" ref="J225:J235" si="57">(G225*C$222*SQRT(4*C$224*I$224/32.2)/12)</f>
        <v>1.8346430368563105</v>
      </c>
      <c r="K225" s="47"/>
      <c r="L225" s="70"/>
      <c r="N225" s="332">
        <v>2</v>
      </c>
      <c r="O225" s="193">
        <f t="shared" ref="O225:O235" si="58">N225*J225</f>
        <v>3.6692860737126209</v>
      </c>
      <c r="P225" s="330"/>
      <c r="Q225" s="239">
        <f t="shared" ref="Q225:Q235" si="59">K149</f>
        <v>3.4516286610878657</v>
      </c>
      <c r="S225" s="239">
        <f t="shared" ref="S225:S235" si="60">O225/Q225</f>
        <v>1.0630593363296952</v>
      </c>
    </row>
    <row r="226" spans="2:19" x14ac:dyDescent="0.25">
      <c r="B226" s="47" t="s">
        <v>165</v>
      </c>
      <c r="D226" s="87"/>
      <c r="E226" s="76">
        <v>3</v>
      </c>
      <c r="F226" s="406" t="s">
        <v>63</v>
      </c>
      <c r="G226" s="333">
        <f t="shared" si="56"/>
        <v>0.23645659969384777</v>
      </c>
      <c r="H226" s="405">
        <v>0.11196226091932018</v>
      </c>
      <c r="I226" s="255"/>
      <c r="J226" s="333">
        <f t="shared" si="57"/>
        <v>1.4636397491231075</v>
      </c>
      <c r="K226" s="47"/>
      <c r="L226" s="70"/>
      <c r="N226" s="334">
        <v>3</v>
      </c>
      <c r="O226" s="335">
        <f t="shared" si="58"/>
        <v>4.3909192473693226</v>
      </c>
      <c r="P226" s="330"/>
      <c r="Q226" s="239">
        <f t="shared" si="59"/>
        <v>4.0791506276150624</v>
      </c>
      <c r="S226" s="239">
        <f t="shared" si="60"/>
        <v>1.0764297885063736</v>
      </c>
    </row>
    <row r="227" spans="2:19" x14ac:dyDescent="0.25">
      <c r="B227" s="47"/>
      <c r="E227" s="76">
        <v>4</v>
      </c>
      <c r="F227" s="234" t="s">
        <v>63</v>
      </c>
      <c r="G227" s="289">
        <f t="shared" si="56"/>
        <v>0.20521076395329568</v>
      </c>
      <c r="H227" s="405">
        <v>0.10820501237028135</v>
      </c>
      <c r="I227" s="255"/>
      <c r="J227" s="289">
        <f t="shared" si="57"/>
        <v>1.2702315412589336</v>
      </c>
      <c r="K227" s="47"/>
      <c r="L227" s="70"/>
      <c r="N227" s="332">
        <v>4</v>
      </c>
      <c r="O227" s="193">
        <f t="shared" si="58"/>
        <v>5.0809261650357342</v>
      </c>
      <c r="P227" s="330"/>
      <c r="Q227" s="239">
        <f t="shared" si="59"/>
        <v>4.6791708507670844</v>
      </c>
      <c r="S227" s="239">
        <f t="shared" si="60"/>
        <v>1.0858603643854525</v>
      </c>
    </row>
    <row r="228" spans="2:19" x14ac:dyDescent="0.25">
      <c r="B228" s="47"/>
      <c r="E228" s="76">
        <v>5</v>
      </c>
      <c r="F228" s="234" t="s">
        <v>63</v>
      </c>
      <c r="G228" s="289">
        <f t="shared" si="56"/>
        <v>0.18544139398469253</v>
      </c>
      <c r="H228" s="405">
        <v>0.10506208191540417</v>
      </c>
      <c r="I228" s="255"/>
      <c r="J228" s="289">
        <f t="shared" si="57"/>
        <v>1.1478613653423719</v>
      </c>
      <c r="K228" s="47"/>
      <c r="L228" s="70"/>
      <c r="N228" s="332">
        <v>5</v>
      </c>
      <c r="O228" s="193">
        <f t="shared" si="58"/>
        <v>5.7393068267118599</v>
      </c>
      <c r="P228" s="330"/>
      <c r="Q228" s="239">
        <f t="shared" si="59"/>
        <v>5.2516893305439325</v>
      </c>
      <c r="S228" s="239">
        <f t="shared" si="60"/>
        <v>1.0928496461761235</v>
      </c>
    </row>
    <row r="229" spans="2:19" x14ac:dyDescent="0.25">
      <c r="B229" s="47"/>
      <c r="C229" s="235"/>
      <c r="E229" s="76">
        <v>10</v>
      </c>
      <c r="F229" s="406" t="s">
        <v>63</v>
      </c>
      <c r="G229" s="333">
        <f t="shared" si="56"/>
        <v>0.13823864011544632</v>
      </c>
      <c r="H229" s="405">
        <v>9.2111861064745629E-2</v>
      </c>
      <c r="I229" s="255"/>
      <c r="J229" s="333">
        <f t="shared" si="57"/>
        <v>0.85568162952381221</v>
      </c>
      <c r="K229" s="47"/>
      <c r="L229" s="70"/>
      <c r="N229" s="334">
        <v>10</v>
      </c>
      <c r="O229" s="335">
        <f t="shared" si="58"/>
        <v>8.5568162952381215</v>
      </c>
      <c r="P229" s="330"/>
      <c r="Q229" s="239">
        <f t="shared" si="59"/>
        <v>7.7017555788005589</v>
      </c>
      <c r="S229" s="239">
        <f t="shared" si="60"/>
        <v>1.1110215336865736</v>
      </c>
    </row>
    <row r="230" spans="2:19" x14ac:dyDescent="0.25">
      <c r="B230" s="47"/>
      <c r="C230" s="47"/>
      <c r="E230" s="76">
        <v>20</v>
      </c>
      <c r="F230" s="234" t="s">
        <v>63</v>
      </c>
      <c r="G230" s="289">
        <f t="shared" si="56"/>
        <v>0.10264519806277492</v>
      </c>
      <c r="H230" s="405">
        <v>7.5208867928069981E-2</v>
      </c>
      <c r="I230" s="255"/>
      <c r="J230" s="289">
        <f t="shared" si="57"/>
        <v>0.63536222772301187</v>
      </c>
      <c r="K230" s="47"/>
      <c r="L230" s="70"/>
      <c r="N230" s="332">
        <v>20</v>
      </c>
      <c r="O230" s="193">
        <f t="shared" si="58"/>
        <v>12.707244554460237</v>
      </c>
      <c r="P230" s="330"/>
      <c r="Q230" s="239">
        <f t="shared" si="59"/>
        <v>11.310909090909087</v>
      </c>
      <c r="S230" s="239">
        <f t="shared" si="60"/>
        <v>1.1234503303252101</v>
      </c>
    </row>
    <row r="231" spans="2:19" x14ac:dyDescent="0.25">
      <c r="E231" s="76">
        <v>30</v>
      </c>
      <c r="F231" s="234" t="s">
        <v>63</v>
      </c>
      <c r="G231" s="289">
        <f t="shared" si="56"/>
        <v>9.1767416508566513E-2</v>
      </c>
      <c r="H231" s="405">
        <v>7.0432536126003101E-2</v>
      </c>
      <c r="I231" s="255"/>
      <c r="J231" s="289">
        <f t="shared" si="57"/>
        <v>0.56802998372715197</v>
      </c>
      <c r="K231" s="47"/>
      <c r="L231" s="70"/>
      <c r="N231" s="332">
        <v>30</v>
      </c>
      <c r="O231" s="193">
        <f t="shared" si="58"/>
        <v>17.040899511814558</v>
      </c>
      <c r="P231" s="330"/>
      <c r="Q231" s="239">
        <f t="shared" si="59"/>
        <v>15.079393939393936</v>
      </c>
      <c r="S231" s="239">
        <f t="shared" si="60"/>
        <v>1.1300785416379577</v>
      </c>
    </row>
    <row r="232" spans="2:19" x14ac:dyDescent="0.25">
      <c r="E232" s="76">
        <v>40</v>
      </c>
      <c r="F232" s="234" t="s">
        <v>63</v>
      </c>
      <c r="G232" s="289">
        <f t="shared" si="56"/>
        <v>8.7978250198298913E-2</v>
      </c>
      <c r="H232" s="405">
        <v>6.9478913239610154E-2</v>
      </c>
      <c r="I232" s="255"/>
      <c r="J232" s="289">
        <f t="shared" si="57"/>
        <v>0.54457547057367495</v>
      </c>
      <c r="K232" s="47"/>
      <c r="L232" s="70"/>
      <c r="N232" s="332">
        <v>40</v>
      </c>
      <c r="O232" s="193">
        <f t="shared" si="58"/>
        <v>21.783018822947</v>
      </c>
      <c r="P232" s="330"/>
      <c r="Q232" s="239">
        <f t="shared" si="59"/>
        <v>19.20307359307359</v>
      </c>
      <c r="S232" s="239">
        <f t="shared" si="60"/>
        <v>1.1343506401393981</v>
      </c>
    </row>
    <row r="233" spans="2:19" x14ac:dyDescent="0.25">
      <c r="E233" s="76">
        <v>50</v>
      </c>
      <c r="F233" s="234" t="s">
        <v>63</v>
      </c>
      <c r="G233" s="289">
        <f t="shared" si="56"/>
        <v>8.7024529985607571E-2</v>
      </c>
      <c r="H233" s="405">
        <v>7.0054373919486795E-2</v>
      </c>
      <c r="I233" s="255"/>
      <c r="J233" s="289">
        <f t="shared" si="57"/>
        <v>0.53867204975715066</v>
      </c>
      <c r="K233" s="47"/>
      <c r="L233" s="70"/>
      <c r="N233" s="332">
        <v>50</v>
      </c>
      <c r="O233" s="193">
        <f t="shared" si="58"/>
        <v>26.933602487857534</v>
      </c>
      <c r="P233" s="330"/>
      <c r="Q233" s="239">
        <f t="shared" si="59"/>
        <v>23.681948051948051</v>
      </c>
      <c r="S233" s="239">
        <f t="shared" si="60"/>
        <v>1.1373051924941624</v>
      </c>
    </row>
    <row r="234" spans="2:19" x14ac:dyDescent="0.25">
      <c r="E234" s="76">
        <v>60</v>
      </c>
      <c r="F234" s="234" t="s">
        <v>63</v>
      </c>
      <c r="G234" s="289">
        <f t="shared" si="56"/>
        <v>8.7488532821704407E-2</v>
      </c>
      <c r="H234" s="405">
        <v>7.1394376382498195E-2</v>
      </c>
      <c r="I234" s="255"/>
      <c r="J234" s="289">
        <f t="shared" si="57"/>
        <v>0.54154417510910313</v>
      </c>
      <c r="K234" s="47"/>
      <c r="L234" s="70"/>
      <c r="N234" s="332">
        <v>60</v>
      </c>
      <c r="O234" s="193">
        <f t="shared" si="58"/>
        <v>32.492650506546191</v>
      </c>
      <c r="P234" s="330"/>
      <c r="Q234" s="239">
        <f t="shared" si="59"/>
        <v>28.516017316017312</v>
      </c>
      <c r="S234" s="239">
        <f t="shared" si="60"/>
        <v>1.1394526152253115</v>
      </c>
    </row>
    <row r="235" spans="2:19" x14ac:dyDescent="0.25">
      <c r="E235" s="76">
        <v>70</v>
      </c>
      <c r="F235" s="406" t="s">
        <v>63</v>
      </c>
      <c r="G235" s="333">
        <f t="shared" si="56"/>
        <v>8.8762663114251628E-2</v>
      </c>
      <c r="H235" s="405">
        <v>7.3171259864443783E-2</v>
      </c>
      <c r="I235" s="260"/>
      <c r="J235" s="360">
        <f t="shared" si="57"/>
        <v>0.54943089827161373</v>
      </c>
      <c r="K235" s="145"/>
      <c r="L235" s="337"/>
      <c r="N235" s="338">
        <v>70</v>
      </c>
      <c r="O235" s="339">
        <f t="shared" si="58"/>
        <v>38.460162879012962</v>
      </c>
      <c r="P235" s="340"/>
      <c r="Q235" s="239">
        <f t="shared" si="59"/>
        <v>33.705281385281381</v>
      </c>
      <c r="S235" s="239">
        <f t="shared" si="60"/>
        <v>1.1410722978211947</v>
      </c>
    </row>
    <row r="236" spans="2:19" x14ac:dyDescent="0.25">
      <c r="E236" s="74"/>
      <c r="F236" s="235"/>
      <c r="G236" s="74"/>
    </row>
    <row r="244" spans="1:22" x14ac:dyDescent="0.25">
      <c r="E244" s="137"/>
      <c r="F244" s="137"/>
      <c r="G244" s="137"/>
      <c r="H244" s="137"/>
      <c r="I244" s="137"/>
      <c r="J244" s="137"/>
      <c r="K244" s="137"/>
      <c r="L244" s="137"/>
      <c r="M244" s="137"/>
      <c r="N244" s="137"/>
      <c r="O244" s="137"/>
      <c r="P244" s="137"/>
    </row>
    <row r="245" spans="1:22" x14ac:dyDescent="0.25">
      <c r="E245" s="137"/>
      <c r="F245" s="137"/>
      <c r="G245" s="137"/>
      <c r="H245" s="137"/>
      <c r="I245" s="137"/>
      <c r="J245" s="137"/>
      <c r="K245" s="137"/>
      <c r="L245" s="137"/>
      <c r="M245" s="137"/>
      <c r="N245" s="137"/>
      <c r="O245" s="137"/>
      <c r="P245" s="137"/>
    </row>
    <row r="246" spans="1:22" x14ac:dyDescent="0.25">
      <c r="E246" s="137"/>
      <c r="F246" s="137"/>
      <c r="G246" s="137"/>
      <c r="H246" s="137"/>
      <c r="I246" s="137"/>
      <c r="J246" s="137"/>
      <c r="K246" s="137"/>
      <c r="L246" s="137"/>
      <c r="M246" s="137"/>
      <c r="N246" s="137"/>
      <c r="O246" s="137"/>
      <c r="P246" s="137"/>
    </row>
    <row r="247" spans="1:22" x14ac:dyDescent="0.25">
      <c r="E247" s="137"/>
      <c r="F247" s="137"/>
      <c r="G247" s="137"/>
      <c r="H247" s="137"/>
      <c r="I247" s="137"/>
      <c r="J247" s="137"/>
      <c r="K247" s="137"/>
      <c r="L247" s="137"/>
      <c r="M247" s="137"/>
      <c r="N247" s="137"/>
      <c r="O247" s="137"/>
      <c r="P247" s="137"/>
    </row>
    <row r="248" spans="1:22" x14ac:dyDescent="0.25">
      <c r="E248" s="137"/>
      <c r="F248" s="137"/>
      <c r="G248" s="137"/>
      <c r="H248" s="137"/>
      <c r="I248" s="137"/>
      <c r="J248" s="137"/>
      <c r="K248" s="137"/>
      <c r="L248" s="137"/>
      <c r="M248" s="137"/>
      <c r="N248" s="137"/>
      <c r="O248" s="137"/>
      <c r="P248" s="137"/>
    </row>
    <row r="253" spans="1:22" ht="15.75" thickBot="1" x14ac:dyDescent="0.3">
      <c r="A253" s="268"/>
      <c r="B253" s="268"/>
      <c r="C253" s="268"/>
      <c r="D253" s="268"/>
      <c r="E253" s="268"/>
      <c r="F253" s="268"/>
      <c r="G253" s="268"/>
      <c r="H253" s="268"/>
      <c r="I253" s="268"/>
      <c r="J253" s="268"/>
      <c r="K253" s="268"/>
      <c r="L253" s="268"/>
      <c r="M253" s="268"/>
      <c r="N253" s="268"/>
      <c r="O253" s="268"/>
      <c r="P253" s="268"/>
      <c r="Q253" s="268"/>
      <c r="R253" s="268"/>
      <c r="S253" s="268"/>
      <c r="T253" s="268"/>
      <c r="U253" s="268"/>
      <c r="V253" s="268"/>
    </row>
    <row r="254" spans="1:22" ht="15.75" thickTop="1" x14ac:dyDescent="0.25">
      <c r="D254" s="379" t="s">
        <v>123</v>
      </c>
      <c r="E254" s="380" t="s">
        <v>124</v>
      </c>
      <c r="F254" s="380" t="s">
        <v>125</v>
      </c>
      <c r="G254" s="380" t="s">
        <v>125</v>
      </c>
      <c r="H254" s="380" t="s">
        <v>126</v>
      </c>
      <c r="I254" s="380" t="s">
        <v>127</v>
      </c>
      <c r="J254" s="380" t="s">
        <v>128</v>
      </c>
      <c r="K254" s="380" t="s">
        <v>129</v>
      </c>
      <c r="L254" s="380" t="s">
        <v>6</v>
      </c>
      <c r="M254" s="379" t="s">
        <v>7</v>
      </c>
      <c r="N254" s="379" t="s">
        <v>8</v>
      </c>
      <c r="O254" s="379" t="s">
        <v>9</v>
      </c>
      <c r="P254" s="379" t="s">
        <v>10</v>
      </c>
    </row>
    <row r="255" spans="1:22" ht="15.75" thickBot="1" x14ac:dyDescent="0.3">
      <c r="B255" s="42" t="s">
        <v>72</v>
      </c>
      <c r="J255" s="41" t="s">
        <v>121</v>
      </c>
    </row>
    <row r="256" spans="1:22" ht="15.75" thickBot="1" x14ac:dyDescent="0.3">
      <c r="K256" s="272" t="s">
        <v>76</v>
      </c>
      <c r="N256" s="376" t="s">
        <v>223</v>
      </c>
      <c r="O256" s="377"/>
      <c r="P256" s="211"/>
      <c r="Q256" s="211"/>
      <c r="R256" s="211"/>
      <c r="S256" s="211"/>
      <c r="T256" s="212"/>
    </row>
    <row r="257" spans="1:22" x14ac:dyDescent="0.25">
      <c r="B257" s="273" t="s">
        <v>73</v>
      </c>
      <c r="F257" s="244"/>
      <c r="L257" s="244"/>
      <c r="N257" s="244"/>
      <c r="Q257" s="244"/>
      <c r="R257" s="244"/>
      <c r="S257" s="244"/>
      <c r="T257" s="244"/>
      <c r="U257" s="244"/>
      <c r="V257" s="244"/>
    </row>
    <row r="258" spans="1:22" x14ac:dyDescent="0.25">
      <c r="J258" s="148" t="s">
        <v>60</v>
      </c>
      <c r="K258" s="93">
        <v>1</v>
      </c>
    </row>
    <row r="259" spans="1:22" x14ac:dyDescent="0.25">
      <c r="A259" s="217" t="s">
        <v>27</v>
      </c>
      <c r="B259" s="274" t="s">
        <v>74</v>
      </c>
      <c r="C259" s="274"/>
      <c r="D259" s="274"/>
      <c r="E259" s="275" t="s">
        <v>16</v>
      </c>
      <c r="F259" s="275" t="s">
        <v>15</v>
      </c>
      <c r="G259" s="276" t="s">
        <v>14</v>
      </c>
      <c r="H259" s="276" t="s">
        <v>13</v>
      </c>
      <c r="I259" s="276" t="s">
        <v>3</v>
      </c>
      <c r="J259" s="276" t="s">
        <v>4</v>
      </c>
      <c r="K259" s="276" t="s">
        <v>5</v>
      </c>
      <c r="L259" s="276" t="s">
        <v>6</v>
      </c>
      <c r="M259" s="276" t="s">
        <v>20</v>
      </c>
      <c r="N259" s="276" t="s">
        <v>21</v>
      </c>
      <c r="O259" s="276" t="s">
        <v>22</v>
      </c>
      <c r="P259" s="276" t="s">
        <v>23</v>
      </c>
      <c r="Q259" s="276" t="s">
        <v>24</v>
      </c>
      <c r="R259" s="274"/>
      <c r="S259" s="274"/>
      <c r="T259" s="274"/>
      <c r="U259" s="274"/>
      <c r="V259" s="274"/>
    </row>
    <row r="260" spans="1:22" x14ac:dyDescent="0.25">
      <c r="A260" s="217"/>
      <c r="B260" s="276" t="s">
        <v>2</v>
      </c>
      <c r="C260" s="277"/>
      <c r="D260" s="277" t="s">
        <v>41</v>
      </c>
      <c r="E260" s="276" t="s">
        <v>41</v>
      </c>
      <c r="F260" s="276" t="s">
        <v>41</v>
      </c>
      <c r="G260" s="276" t="s">
        <v>41</v>
      </c>
      <c r="H260" s="276" t="s">
        <v>41</v>
      </c>
      <c r="I260" s="276" t="s">
        <v>41</v>
      </c>
      <c r="J260" s="276" t="s">
        <v>41</v>
      </c>
      <c r="K260" s="276" t="s">
        <v>41</v>
      </c>
      <c r="L260" s="276" t="s">
        <v>41</v>
      </c>
      <c r="M260" s="276" t="s">
        <v>41</v>
      </c>
      <c r="N260" s="276" t="s">
        <v>41</v>
      </c>
      <c r="O260" s="276" t="s">
        <v>41</v>
      </c>
      <c r="P260" s="276" t="s">
        <v>41</v>
      </c>
      <c r="Q260" s="276" t="s">
        <v>41</v>
      </c>
      <c r="R260" s="277" t="s">
        <v>41</v>
      </c>
      <c r="S260" s="277" t="s">
        <v>41</v>
      </c>
      <c r="T260" s="277" t="s">
        <v>41</v>
      </c>
      <c r="U260" s="277" t="s">
        <v>41</v>
      </c>
      <c r="V260" s="277" t="s">
        <v>41</v>
      </c>
    </row>
    <row r="261" spans="1:22" x14ac:dyDescent="0.25">
      <c r="B261" s="276">
        <v>1</v>
      </c>
      <c r="C261" s="341"/>
      <c r="D261" s="156">
        <f t="shared" ref="D261:V272" si="61">(D79*$K$258)/$B261</f>
        <v>3.9662537430630813E-2</v>
      </c>
      <c r="E261" s="156">
        <f t="shared" si="61"/>
        <v>4.5611918045225429E-2</v>
      </c>
      <c r="F261" s="156">
        <f t="shared" si="61"/>
        <v>5.2453705752009236E-2</v>
      </c>
      <c r="G261" s="156">
        <f t="shared" si="61"/>
        <v>6.0321761614810614E-2</v>
      </c>
      <c r="H261" s="156">
        <f t="shared" si="61"/>
        <v>6.9370025857032197E-2</v>
      </c>
      <c r="I261" s="156">
        <f t="shared" si="61"/>
        <v>7.977552973558702E-2</v>
      </c>
      <c r="J261" s="156">
        <f t="shared" si="61"/>
        <v>9.1741859195925063E-2</v>
      </c>
      <c r="K261" s="156">
        <f t="shared" si="61"/>
        <v>0.10550313807531382</v>
      </c>
      <c r="L261" s="407">
        <f t="shared" si="61"/>
        <v>0.12132860878661088</v>
      </c>
      <c r="M261" s="143">
        <f t="shared" si="61"/>
        <v>0.1395279001046025</v>
      </c>
      <c r="N261" s="143">
        <f t="shared" si="61"/>
        <v>0.16045708512029286</v>
      </c>
      <c r="O261" s="143">
        <f t="shared" si="61"/>
        <v>0.18452564788833678</v>
      </c>
      <c r="P261" s="143">
        <f t="shared" si="61"/>
        <v>0.21220449507158728</v>
      </c>
      <c r="Q261" s="143">
        <f t="shared" si="61"/>
        <v>0.24403516933232536</v>
      </c>
      <c r="R261" s="278">
        <f t="shared" si="61"/>
        <v>0.28064044473217414</v>
      </c>
      <c r="S261" s="278">
        <f t="shared" si="61"/>
        <v>0.32273651144200022</v>
      </c>
      <c r="T261" s="278">
        <f t="shared" si="61"/>
        <v>0.37114698815830022</v>
      </c>
      <c r="U261" s="278">
        <f t="shared" si="61"/>
        <v>0.42681903638204521</v>
      </c>
      <c r="V261" s="278">
        <f t="shared" si="61"/>
        <v>0.49084189183935195</v>
      </c>
    </row>
    <row r="262" spans="1:22" x14ac:dyDescent="0.25">
      <c r="B262" s="276">
        <v>2</v>
      </c>
      <c r="C262" s="341"/>
      <c r="D262" s="160">
        <f t="shared" si="61"/>
        <v>3.0876582080754549E-2</v>
      </c>
      <c r="E262" s="160">
        <f t="shared" si="61"/>
        <v>3.5508069392867728E-2</v>
      </c>
      <c r="F262" s="160">
        <f t="shared" si="61"/>
        <v>4.0834279801797886E-2</v>
      </c>
      <c r="G262" s="160">
        <f t="shared" si="61"/>
        <v>4.6959421772067564E-2</v>
      </c>
      <c r="H262" s="160">
        <f t="shared" si="61"/>
        <v>5.4003335037877694E-2</v>
      </c>
      <c r="I262" s="160">
        <f t="shared" si="61"/>
        <v>6.2103835293559347E-2</v>
      </c>
      <c r="J262" s="160">
        <f t="shared" si="61"/>
        <v>7.1419410587593241E-2</v>
      </c>
      <c r="K262" s="160">
        <f t="shared" si="61"/>
        <v>8.2132322175732214E-2</v>
      </c>
      <c r="L262" s="408">
        <f t="shared" si="61"/>
        <v>9.4452170502092037E-2</v>
      </c>
      <c r="M262" s="94">
        <f t="shared" si="61"/>
        <v>0.10861999607740583</v>
      </c>
      <c r="N262" s="94">
        <f t="shared" si="61"/>
        <v>0.12491299548901669</v>
      </c>
      <c r="O262" s="94">
        <f t="shared" si="61"/>
        <v>0.14364994481236917</v>
      </c>
      <c r="P262" s="94">
        <f t="shared" si="61"/>
        <v>0.16519743653422453</v>
      </c>
      <c r="Q262" s="94">
        <f t="shared" si="61"/>
        <v>0.18997705201435819</v>
      </c>
      <c r="R262" s="278">
        <f t="shared" si="61"/>
        <v>0.2184736098165119</v>
      </c>
      <c r="S262" s="278">
        <f t="shared" si="61"/>
        <v>0.25124465128898865</v>
      </c>
      <c r="T262" s="278">
        <f t="shared" si="61"/>
        <v>0.28893134898233691</v>
      </c>
      <c r="U262" s="278">
        <f t="shared" si="61"/>
        <v>0.33227105132968743</v>
      </c>
      <c r="V262" s="278">
        <f t="shared" si="61"/>
        <v>0.38211170902914049</v>
      </c>
    </row>
    <row r="263" spans="1:22" x14ac:dyDescent="0.25">
      <c r="B263" s="276">
        <v>3</v>
      </c>
      <c r="C263" s="342"/>
      <c r="D263" s="163">
        <f t="shared" si="61"/>
        <v>2.8521404687163836E-2</v>
      </c>
      <c r="E263" s="163">
        <f t="shared" si="61"/>
        <v>3.2799615390238408E-2</v>
      </c>
      <c r="F263" s="163">
        <f t="shared" si="61"/>
        <v>3.7719557698774164E-2</v>
      </c>
      <c r="G263" s="163">
        <f t="shared" si="61"/>
        <v>4.3377491353590286E-2</v>
      </c>
      <c r="H263" s="163">
        <f t="shared" si="61"/>
        <v>4.9884115056628826E-2</v>
      </c>
      <c r="I263" s="163">
        <f t="shared" si="61"/>
        <v>5.7366732315123146E-2</v>
      </c>
      <c r="J263" s="163">
        <f t="shared" si="61"/>
        <v>6.5971742162391614E-2</v>
      </c>
      <c r="K263" s="163">
        <f t="shared" si="61"/>
        <v>7.5867503486750351E-2</v>
      </c>
      <c r="L263" s="409">
        <f t="shared" si="61"/>
        <v>8.7247629009762892E-2</v>
      </c>
      <c r="M263" s="146">
        <f t="shared" si="61"/>
        <v>0.10033477336122731</v>
      </c>
      <c r="N263" s="146">
        <f t="shared" si="61"/>
        <v>0.1153849893654114</v>
      </c>
      <c r="O263" s="146">
        <f t="shared" si="61"/>
        <v>0.13269273777022308</v>
      </c>
      <c r="P263" s="146">
        <f t="shared" si="61"/>
        <v>0.15259664843575654</v>
      </c>
      <c r="Q263" s="146">
        <f t="shared" si="61"/>
        <v>0.17548614570112001</v>
      </c>
      <c r="R263" s="279">
        <f t="shared" si="61"/>
        <v>0.201809067556288</v>
      </c>
      <c r="S263" s="279">
        <f t="shared" si="61"/>
        <v>0.23208042768973117</v>
      </c>
      <c r="T263" s="279">
        <f t="shared" si="61"/>
        <v>0.2668924918431908</v>
      </c>
      <c r="U263" s="279">
        <f t="shared" si="61"/>
        <v>0.30692636561966941</v>
      </c>
      <c r="V263" s="279">
        <f t="shared" si="61"/>
        <v>0.3529653204626198</v>
      </c>
    </row>
    <row r="264" spans="1:22" x14ac:dyDescent="0.25">
      <c r="B264" s="276">
        <v>4</v>
      </c>
      <c r="C264" s="341"/>
      <c r="D264" s="160">
        <f t="shared" si="61"/>
        <v>2.7773921782644512E-2</v>
      </c>
      <c r="E264" s="160">
        <f t="shared" si="61"/>
        <v>3.1940010050041184E-2</v>
      </c>
      <c r="F264" s="160">
        <f t="shared" si="61"/>
        <v>3.6731011557547356E-2</v>
      </c>
      <c r="G264" s="160">
        <f t="shared" si="61"/>
        <v>4.2240663291179453E-2</v>
      </c>
      <c r="H264" s="160">
        <f t="shared" si="61"/>
        <v>4.857676278485637E-2</v>
      </c>
      <c r="I264" s="160">
        <f t="shared" si="61"/>
        <v>5.586327720258482E-2</v>
      </c>
      <c r="J264" s="160">
        <f t="shared" si="61"/>
        <v>6.424276878297254E-2</v>
      </c>
      <c r="K264" s="160">
        <f t="shared" si="61"/>
        <v>7.387918410041841E-2</v>
      </c>
      <c r="L264" s="408">
        <f t="shared" si="61"/>
        <v>8.4961061715481165E-2</v>
      </c>
      <c r="M264" s="94">
        <f t="shared" si="61"/>
        <v>9.7705220972803333E-2</v>
      </c>
      <c r="N264" s="94">
        <f t="shared" si="61"/>
        <v>0.11236100411872382</v>
      </c>
      <c r="O264" s="94">
        <f t="shared" si="61"/>
        <v>0.12921515473653239</v>
      </c>
      <c r="P264" s="94">
        <f t="shared" si="61"/>
        <v>0.14859742794701222</v>
      </c>
      <c r="Q264" s="94">
        <f t="shared" si="61"/>
        <v>0.17088704213906405</v>
      </c>
      <c r="R264" s="278">
        <f t="shared" si="61"/>
        <v>0.19652009845992366</v>
      </c>
      <c r="S264" s="278">
        <f t="shared" si="61"/>
        <v>0.2259981132289122</v>
      </c>
      <c r="T264" s="278">
        <f t="shared" si="61"/>
        <v>0.25989783021324903</v>
      </c>
      <c r="U264" s="278">
        <f t="shared" si="61"/>
        <v>0.29888250474523637</v>
      </c>
      <c r="V264" s="278">
        <f t="shared" si="61"/>
        <v>0.34371488045702181</v>
      </c>
    </row>
    <row r="265" spans="1:22" x14ac:dyDescent="0.25">
      <c r="B265" s="276">
        <v>5</v>
      </c>
      <c r="C265" s="341"/>
      <c r="D265" s="160">
        <f t="shared" si="61"/>
        <v>2.7669516673753725E-2</v>
      </c>
      <c r="E265" s="160">
        <f t="shared" si="61"/>
        <v>3.1819944174816782E-2</v>
      </c>
      <c r="F265" s="160">
        <f t="shared" si="61"/>
        <v>3.6592935801039297E-2</v>
      </c>
      <c r="G265" s="160">
        <f t="shared" si="61"/>
        <v>4.2081876171195194E-2</v>
      </c>
      <c r="H265" s="160">
        <f t="shared" si="61"/>
        <v>4.8394157596874474E-2</v>
      </c>
      <c r="I265" s="160">
        <f t="shared" si="61"/>
        <v>5.5653281236405637E-2</v>
      </c>
      <c r="J265" s="160">
        <f t="shared" si="61"/>
        <v>6.4001273421866484E-2</v>
      </c>
      <c r="K265" s="160">
        <f t="shared" si="61"/>
        <v>7.3601464435146452E-2</v>
      </c>
      <c r="L265" s="408">
        <f t="shared" si="61"/>
        <v>8.4641684100418405E-2</v>
      </c>
      <c r="M265" s="94">
        <f t="shared" si="61"/>
        <v>9.733793671548116E-2</v>
      </c>
      <c r="N265" s="94">
        <f t="shared" si="61"/>
        <v>0.11193862722280332</v>
      </c>
      <c r="O265" s="94">
        <f t="shared" si="61"/>
        <v>0.12872942130622381</v>
      </c>
      <c r="P265" s="94">
        <f t="shared" si="61"/>
        <v>0.14803883450215735</v>
      </c>
      <c r="Q265" s="94">
        <f t="shared" si="61"/>
        <v>0.17024465967748095</v>
      </c>
      <c r="R265" s="278">
        <f t="shared" si="61"/>
        <v>0.19578135862910306</v>
      </c>
      <c r="S265" s="278">
        <f t="shared" si="61"/>
        <v>0.22514856242346851</v>
      </c>
      <c r="T265" s="278">
        <f t="shared" si="61"/>
        <v>0.25892084678698873</v>
      </c>
      <c r="U265" s="278">
        <f t="shared" si="61"/>
        <v>0.29775897380503702</v>
      </c>
      <c r="V265" s="278">
        <f t="shared" si="61"/>
        <v>0.34242281987579254</v>
      </c>
    </row>
    <row r="266" spans="1:22" x14ac:dyDescent="0.25">
      <c r="B266" s="276">
        <v>10</v>
      </c>
      <c r="C266" s="342"/>
      <c r="D266" s="163">
        <f t="shared" si="61"/>
        <v>3.0041341209628352E-2</v>
      </c>
      <c r="E266" s="163">
        <f t="shared" si="61"/>
        <v>3.4547542391072605E-2</v>
      </c>
      <c r="F266" s="163">
        <f t="shared" si="61"/>
        <v>3.9729673749733498E-2</v>
      </c>
      <c r="G266" s="163">
        <f t="shared" si="61"/>
        <v>4.5689124812193518E-2</v>
      </c>
      <c r="H266" s="163">
        <f t="shared" si="61"/>
        <v>5.2542493534022537E-2</v>
      </c>
      <c r="I266" s="163">
        <f t="shared" si="61"/>
        <v>6.0423867564125912E-2</v>
      </c>
      <c r="J266" s="163">
        <f t="shared" si="61"/>
        <v>6.9487447698744792E-2</v>
      </c>
      <c r="K266" s="163">
        <f t="shared" si="61"/>
        <v>7.9910564853556507E-2</v>
      </c>
      <c r="L266" s="409">
        <f t="shared" si="61"/>
        <v>9.1897149581589982E-2</v>
      </c>
      <c r="M266" s="146">
        <f t="shared" si="61"/>
        <v>0.10568172201882846</v>
      </c>
      <c r="N266" s="146">
        <f t="shared" si="61"/>
        <v>0.12153398032165272</v>
      </c>
      <c r="O266" s="146">
        <f t="shared" si="61"/>
        <v>0.13976407736990062</v>
      </c>
      <c r="P266" s="146">
        <f t="shared" si="61"/>
        <v>0.1607286889753857</v>
      </c>
      <c r="Q266" s="146">
        <f t="shared" si="61"/>
        <v>0.18483799232169354</v>
      </c>
      <c r="R266" s="279">
        <f t="shared" si="61"/>
        <v>0.21256369116994756</v>
      </c>
      <c r="S266" s="279">
        <f t="shared" si="61"/>
        <v>0.24444824484543964</v>
      </c>
      <c r="T266" s="279">
        <f t="shared" si="61"/>
        <v>0.28111548157225558</v>
      </c>
      <c r="U266" s="279">
        <f t="shared" si="61"/>
        <v>0.32328280380809388</v>
      </c>
      <c r="V266" s="279">
        <f t="shared" si="61"/>
        <v>0.37177522437930793</v>
      </c>
    </row>
    <row r="267" spans="1:22" x14ac:dyDescent="0.25">
      <c r="B267" s="276">
        <v>20</v>
      </c>
      <c r="C267" s="341"/>
      <c r="D267" s="160">
        <f t="shared" si="61"/>
        <v>3.4506463452334761E-2</v>
      </c>
      <c r="E267" s="160">
        <f t="shared" si="61"/>
        <v>3.9682432970184971E-2</v>
      </c>
      <c r="F267" s="160">
        <f t="shared" si="61"/>
        <v>4.5634797915712719E-2</v>
      </c>
      <c r="G267" s="160">
        <f t="shared" si="61"/>
        <v>5.2480017603069619E-2</v>
      </c>
      <c r="H267" s="160">
        <f t="shared" si="61"/>
        <v>6.0352020243530057E-2</v>
      </c>
      <c r="I267" s="160">
        <f t="shared" si="61"/>
        <v>6.9404823280059563E-2</v>
      </c>
      <c r="J267" s="160">
        <f t="shared" si="61"/>
        <v>7.9815546772068494E-2</v>
      </c>
      <c r="K267" s="160">
        <f t="shared" si="61"/>
        <v>9.1787878787878752E-2</v>
      </c>
      <c r="L267" s="408">
        <f t="shared" si="61"/>
        <v>0.10555606060606056</v>
      </c>
      <c r="M267" s="94">
        <f t="shared" si="61"/>
        <v>0.12138946969696962</v>
      </c>
      <c r="N267" s="94">
        <f t="shared" si="61"/>
        <v>0.13959789015151505</v>
      </c>
      <c r="O267" s="94">
        <f t="shared" si="61"/>
        <v>0.16053757367424229</v>
      </c>
      <c r="P267" s="94">
        <f t="shared" si="61"/>
        <v>0.18461820972537862</v>
      </c>
      <c r="Q267" s="94">
        <f t="shared" si="61"/>
        <v>0.21231094118418539</v>
      </c>
      <c r="R267" s="278">
        <f t="shared" si="61"/>
        <v>0.24415758236181317</v>
      </c>
      <c r="S267" s="278">
        <f t="shared" si="61"/>
        <v>0.28078121971608516</v>
      </c>
      <c r="T267" s="278">
        <f t="shared" si="61"/>
        <v>0.3228984026734979</v>
      </c>
      <c r="U267" s="278">
        <f t="shared" si="61"/>
        <v>0.37133316307452252</v>
      </c>
      <c r="V267" s="278">
        <f t="shared" si="61"/>
        <v>0.42703313753570082</v>
      </c>
    </row>
    <row r="268" spans="1:22" x14ac:dyDescent="0.25">
      <c r="B268" s="276">
        <v>30</v>
      </c>
      <c r="C268" s="341"/>
      <c r="D268" s="160">
        <f t="shared" si="61"/>
        <v>5.0508470384010642E-2</v>
      </c>
      <c r="E268" s="160">
        <f t="shared" si="61"/>
        <v>5.8084740941612235E-2</v>
      </c>
      <c r="F268" s="160">
        <f t="shared" si="61"/>
        <v>6.6797452082854064E-2</v>
      </c>
      <c r="G268" s="160">
        <f t="shared" si="61"/>
        <v>7.681706989528217E-2</v>
      </c>
      <c r="H268" s="160">
        <f t="shared" si="61"/>
        <v>8.8339630379574485E-2</v>
      </c>
      <c r="I268" s="160">
        <f t="shared" si="61"/>
        <v>0.10159057493651065</v>
      </c>
      <c r="J268" s="160">
        <f t="shared" si="61"/>
        <v>0.11682916117698723</v>
      </c>
      <c r="K268" s="160">
        <f t="shared" si="61"/>
        <v>0.13435353535353531</v>
      </c>
      <c r="L268" s="408">
        <f t="shared" si="61"/>
        <v>0.15450656565656559</v>
      </c>
      <c r="M268" s="94">
        <f t="shared" si="61"/>
        <v>0.17768255050505041</v>
      </c>
      <c r="N268" s="94">
        <f t="shared" si="61"/>
        <v>0.20433493308080797</v>
      </c>
      <c r="O268" s="94">
        <f t="shared" si="61"/>
        <v>0.23498517304292915</v>
      </c>
      <c r="P268" s="94">
        <f t="shared" si="61"/>
        <v>0.27023294899936851</v>
      </c>
      <c r="Q268" s="94">
        <f t="shared" si="61"/>
        <v>0.31076789134927374</v>
      </c>
      <c r="R268" s="278">
        <f t="shared" si="61"/>
        <v>0.35738307505166478</v>
      </c>
      <c r="S268" s="278">
        <f t="shared" si="61"/>
        <v>0.41099053630941446</v>
      </c>
      <c r="T268" s="278">
        <f t="shared" si="61"/>
        <v>0.47263911675582654</v>
      </c>
      <c r="U268" s="278">
        <f t="shared" si="61"/>
        <v>0.54353498426920044</v>
      </c>
      <c r="V268" s="278">
        <f t="shared" si="61"/>
        <v>0.62506523190958041</v>
      </c>
    </row>
    <row r="269" spans="1:22" x14ac:dyDescent="0.25">
      <c r="B269" s="276">
        <v>40</v>
      </c>
      <c r="C269" s="341"/>
      <c r="D269" s="160">
        <f t="shared" si="61"/>
        <v>6.2443793304454986E-2</v>
      </c>
      <c r="E269" s="160">
        <f t="shared" si="61"/>
        <v>7.1810362300123234E-2</v>
      </c>
      <c r="F269" s="160">
        <f t="shared" si="61"/>
        <v>8.2581916645141709E-2</v>
      </c>
      <c r="G269" s="160">
        <f t="shared" si="61"/>
        <v>9.4969204141912955E-2</v>
      </c>
      <c r="H269" s="160">
        <f t="shared" si="61"/>
        <v>0.1092145847631999</v>
      </c>
      <c r="I269" s="160">
        <f t="shared" si="61"/>
        <v>0.12559677247767986</v>
      </c>
      <c r="J269" s="160">
        <f t="shared" si="61"/>
        <v>0.14443628834933184</v>
      </c>
      <c r="K269" s="160">
        <f t="shared" si="61"/>
        <v>0.16610173160173161</v>
      </c>
      <c r="L269" s="408">
        <f t="shared" si="61"/>
        <v>0.19101699134199132</v>
      </c>
      <c r="M269" s="94">
        <f t="shared" si="61"/>
        <v>0.21966954004329003</v>
      </c>
      <c r="N269" s="94">
        <f t="shared" si="61"/>
        <v>0.25261997104978351</v>
      </c>
      <c r="O269" s="94">
        <f t="shared" si="61"/>
        <v>0.29051296670725096</v>
      </c>
      <c r="P269" s="94">
        <f t="shared" si="61"/>
        <v>0.33408991171333857</v>
      </c>
      <c r="Q269" s="94">
        <f t="shared" si="61"/>
        <v>0.38420339847033935</v>
      </c>
      <c r="R269" s="278">
        <f t="shared" si="61"/>
        <v>0.44183390824089025</v>
      </c>
      <c r="S269" s="278">
        <f t="shared" si="61"/>
        <v>0.50810899447702373</v>
      </c>
      <c r="T269" s="278">
        <f t="shared" si="61"/>
        <v>0.58432534364857724</v>
      </c>
      <c r="U269" s="278">
        <f t="shared" si="61"/>
        <v>0.67197414519586385</v>
      </c>
      <c r="V269" s="278">
        <f t="shared" si="61"/>
        <v>0.77277026697524343</v>
      </c>
    </row>
    <row r="270" spans="1:22" x14ac:dyDescent="0.25">
      <c r="B270" s="276">
        <v>50</v>
      </c>
      <c r="C270" s="341"/>
      <c r="D270" s="160">
        <f t="shared" si="61"/>
        <v>7.2752442620406713E-2</v>
      </c>
      <c r="E270" s="160">
        <f t="shared" si="61"/>
        <v>8.3665309013467706E-2</v>
      </c>
      <c r="F270" s="160">
        <f t="shared" si="61"/>
        <v>9.6215105365487844E-2</v>
      </c>
      <c r="G270" s="160">
        <f t="shared" si="61"/>
        <v>0.11064737117031102</v>
      </c>
      <c r="H270" s="160">
        <f t="shared" si="61"/>
        <v>0.12724447684585768</v>
      </c>
      <c r="I270" s="160">
        <f t="shared" si="61"/>
        <v>0.14633114837273631</v>
      </c>
      <c r="J270" s="160">
        <f t="shared" si="61"/>
        <v>0.16828082062864674</v>
      </c>
      <c r="K270" s="160">
        <f t="shared" si="61"/>
        <v>0.19352294372294374</v>
      </c>
      <c r="L270" s="408">
        <f t="shared" si="61"/>
        <v>0.22255138528138527</v>
      </c>
      <c r="M270" s="94">
        <f t="shared" si="61"/>
        <v>0.25593409307359305</v>
      </c>
      <c r="N270" s="94">
        <f t="shared" si="61"/>
        <v>0.29432420703463197</v>
      </c>
      <c r="O270" s="94">
        <f t="shared" si="61"/>
        <v>0.33847283808982676</v>
      </c>
      <c r="P270" s="94">
        <f t="shared" si="61"/>
        <v>0.38924376380330072</v>
      </c>
      <c r="Q270" s="94">
        <f t="shared" si="61"/>
        <v>0.44763032837379585</v>
      </c>
      <c r="R270" s="278">
        <f t="shared" si="61"/>
        <v>0.51477487762986518</v>
      </c>
      <c r="S270" s="278">
        <f t="shared" si="61"/>
        <v>0.59199110927434495</v>
      </c>
      <c r="T270" s="278">
        <f t="shared" si="61"/>
        <v>0.6807897756654967</v>
      </c>
      <c r="U270" s="278">
        <f t="shared" si="61"/>
        <v>0.78290824201532117</v>
      </c>
      <c r="V270" s="278">
        <f t="shared" si="61"/>
        <v>0.90034447831761921</v>
      </c>
    </row>
    <row r="271" spans="1:22" x14ac:dyDescent="0.25">
      <c r="B271" s="276">
        <v>60</v>
      </c>
      <c r="C271" s="341"/>
      <c r="D271" s="160">
        <f t="shared" si="61"/>
        <v>8.2247755134112102E-2</v>
      </c>
      <c r="E271" s="160">
        <f t="shared" si="61"/>
        <v>9.4584918404228904E-2</v>
      </c>
      <c r="F271" s="160">
        <f t="shared" si="61"/>
        <v>0.10877265616486323</v>
      </c>
      <c r="G271" s="160">
        <f t="shared" si="61"/>
        <v>0.1250885545895927</v>
      </c>
      <c r="H271" s="160">
        <f t="shared" si="61"/>
        <v>0.14385183777803159</v>
      </c>
      <c r="I271" s="160">
        <f t="shared" si="61"/>
        <v>0.16542961344473633</v>
      </c>
      <c r="J271" s="160">
        <f t="shared" si="61"/>
        <v>0.19024405546144676</v>
      </c>
      <c r="K271" s="160">
        <f t="shared" si="61"/>
        <v>0.21878066378066377</v>
      </c>
      <c r="L271" s="408">
        <f t="shared" si="61"/>
        <v>0.25159776334776329</v>
      </c>
      <c r="M271" s="94">
        <f t="shared" si="61"/>
        <v>0.28933742784992778</v>
      </c>
      <c r="N271" s="94">
        <f t="shared" si="61"/>
        <v>0.33273804202741691</v>
      </c>
      <c r="O271" s="94">
        <f t="shared" si="61"/>
        <v>0.38264874833152945</v>
      </c>
      <c r="P271" s="94">
        <f t="shared" si="61"/>
        <v>0.44004606058125884</v>
      </c>
      <c r="Q271" s="94">
        <f t="shared" si="61"/>
        <v>0.50605296966844759</v>
      </c>
      <c r="R271" s="278">
        <f t="shared" si="61"/>
        <v>0.58196091511871473</v>
      </c>
      <c r="S271" s="278">
        <f t="shared" si="61"/>
        <v>0.66925505238652183</v>
      </c>
      <c r="T271" s="278">
        <f t="shared" si="61"/>
        <v>0.76964331024450006</v>
      </c>
      <c r="U271" s="278">
        <f t="shared" si="61"/>
        <v>0.88508980678117488</v>
      </c>
      <c r="V271" s="278">
        <f t="shared" si="61"/>
        <v>1.0178532777983511</v>
      </c>
    </row>
    <row r="272" spans="1:22" x14ac:dyDescent="0.25">
      <c r="B272" s="276">
        <v>70</v>
      </c>
      <c r="C272" s="342"/>
      <c r="D272" s="163">
        <f t="shared" si="61"/>
        <v>9.1278303760819621E-2</v>
      </c>
      <c r="E272" s="163">
        <f t="shared" si="61"/>
        <v>0.10497004932494255</v>
      </c>
      <c r="F272" s="163">
        <f t="shared" si="61"/>
        <v>0.12071555672368393</v>
      </c>
      <c r="G272" s="163">
        <f t="shared" si="61"/>
        <v>0.13882289023223648</v>
      </c>
      <c r="H272" s="163">
        <f t="shared" si="61"/>
        <v>0.15964632376707197</v>
      </c>
      <c r="I272" s="163">
        <f t="shared" si="61"/>
        <v>0.18359327233213277</v>
      </c>
      <c r="J272" s="163">
        <f t="shared" si="61"/>
        <v>0.21113226318195263</v>
      </c>
      <c r="K272" s="163">
        <f t="shared" si="61"/>
        <v>0.24280210265924554</v>
      </c>
      <c r="L272" s="409">
        <f t="shared" si="61"/>
        <v>0.27922241805813236</v>
      </c>
      <c r="M272" s="146">
        <f t="shared" si="61"/>
        <v>0.3211057807668522</v>
      </c>
      <c r="N272" s="146">
        <f t="shared" si="61"/>
        <v>0.36927164788187999</v>
      </c>
      <c r="O272" s="146">
        <f t="shared" si="61"/>
        <v>0.42466239506416198</v>
      </c>
      <c r="P272" s="146">
        <f t="shared" si="61"/>
        <v>0.4883617543237862</v>
      </c>
      <c r="Q272" s="146">
        <f t="shared" si="61"/>
        <v>0.56161601747235401</v>
      </c>
      <c r="R272" s="279">
        <f t="shared" si="61"/>
        <v>0.64585842009320704</v>
      </c>
      <c r="S272" s="279">
        <f t="shared" si="61"/>
        <v>0.74273718310718806</v>
      </c>
      <c r="T272" s="279">
        <f t="shared" si="61"/>
        <v>0.85414776057326625</v>
      </c>
      <c r="U272" s="279">
        <f t="shared" si="61"/>
        <v>0.98226992465925611</v>
      </c>
      <c r="V272" s="279">
        <f t="shared" si="61"/>
        <v>1.1296104133581446</v>
      </c>
    </row>
    <row r="277" spans="1:22" x14ac:dyDescent="0.25">
      <c r="B277" s="280">
        <v>0.9</v>
      </c>
      <c r="C277" s="281" t="s">
        <v>42</v>
      </c>
      <c r="D277" s="282"/>
      <c r="E277" s="282"/>
      <c r="F277" s="282"/>
      <c r="G277" s="282"/>
      <c r="H277" s="282"/>
      <c r="I277" s="282"/>
      <c r="J277" s="282"/>
      <c r="K277" s="283"/>
      <c r="L277" s="282"/>
      <c r="M277" s="282"/>
      <c r="N277" s="282"/>
      <c r="O277" s="282"/>
      <c r="P277" s="282"/>
      <c r="Q277" s="67"/>
    </row>
    <row r="278" spans="1:22" x14ac:dyDescent="0.25">
      <c r="B278" s="284">
        <v>0.96</v>
      </c>
      <c r="C278" s="47" t="s">
        <v>43</v>
      </c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70"/>
    </row>
    <row r="279" spans="1:22" x14ac:dyDescent="0.25">
      <c r="B279" s="285">
        <v>85</v>
      </c>
      <c r="C279" s="41" t="s">
        <v>44</v>
      </c>
      <c r="D279" s="47"/>
      <c r="E279" s="47"/>
      <c r="F279" s="47"/>
      <c r="G279" s="47"/>
      <c r="H279" s="41" t="s">
        <v>121</v>
      </c>
      <c r="I279" s="47"/>
      <c r="J279" s="47"/>
      <c r="K279" s="47"/>
      <c r="L279" s="47"/>
      <c r="M279" s="47"/>
      <c r="N279" s="47"/>
      <c r="O279" s="47"/>
      <c r="P279" s="47"/>
      <c r="Q279" s="70"/>
    </row>
    <row r="280" spans="1:22" ht="15.75" thickBot="1" x14ac:dyDescent="0.3">
      <c r="B280" s="284"/>
      <c r="C280" s="41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70"/>
    </row>
    <row r="281" spans="1:22" ht="15.75" thickBot="1" x14ac:dyDescent="0.3">
      <c r="B281" s="286" t="s">
        <v>75</v>
      </c>
      <c r="C281" s="41"/>
      <c r="D281" s="47"/>
      <c r="E281" s="47"/>
      <c r="F281" s="47"/>
      <c r="G281" s="47"/>
      <c r="H281" s="47"/>
      <c r="I281" s="47"/>
      <c r="J281" s="47"/>
      <c r="K281" s="343" t="s">
        <v>79</v>
      </c>
      <c r="L281" s="47"/>
      <c r="M281" s="47"/>
      <c r="N281" s="376" t="s">
        <v>223</v>
      </c>
      <c r="O281" s="377"/>
      <c r="P281" s="211"/>
      <c r="Q281" s="410"/>
      <c r="R281" s="211"/>
      <c r="S281" s="211"/>
      <c r="T281" s="212"/>
    </row>
    <row r="282" spans="1:22" x14ac:dyDescent="0.25">
      <c r="B282" s="284"/>
      <c r="C282" s="41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70"/>
    </row>
    <row r="283" spans="1:22" x14ac:dyDescent="0.25">
      <c r="B283" s="288"/>
      <c r="C283" s="47"/>
      <c r="D283" s="396"/>
      <c r="E283" s="397"/>
      <c r="F283" s="397"/>
      <c r="G283" s="397"/>
      <c r="H283" s="397"/>
      <c r="I283" s="397"/>
      <c r="J283" s="397"/>
      <c r="K283" s="397"/>
      <c r="L283" s="397"/>
      <c r="M283" s="396"/>
      <c r="N283" s="396"/>
      <c r="O283" s="396"/>
      <c r="P283" s="396"/>
      <c r="Q283" s="70"/>
    </row>
    <row r="284" spans="1:22" x14ac:dyDescent="0.25">
      <c r="A284" s="217" t="s">
        <v>27</v>
      </c>
      <c r="B284" s="291"/>
      <c r="C284" s="292"/>
      <c r="D284" s="292"/>
      <c r="E284" s="293" t="s">
        <v>16</v>
      </c>
      <c r="F284" s="293" t="s">
        <v>15</v>
      </c>
      <c r="G284" s="294" t="s">
        <v>14</v>
      </c>
      <c r="H284" s="294" t="s">
        <v>13</v>
      </c>
      <c r="I284" s="294" t="s">
        <v>3</v>
      </c>
      <c r="J284" s="294" t="s">
        <v>4</v>
      </c>
      <c r="K284" s="294" t="s">
        <v>5</v>
      </c>
      <c r="L284" s="294" t="s">
        <v>6</v>
      </c>
      <c r="M284" s="294" t="s">
        <v>20</v>
      </c>
      <c r="N284" s="294" t="s">
        <v>21</v>
      </c>
      <c r="O284" s="294" t="s">
        <v>22</v>
      </c>
      <c r="P284" s="294" t="s">
        <v>23</v>
      </c>
      <c r="Q284" s="295" t="s">
        <v>24</v>
      </c>
      <c r="R284" s="274"/>
      <c r="S284" s="274"/>
      <c r="T284" s="274"/>
      <c r="U284" s="274"/>
      <c r="V284" s="274"/>
    </row>
    <row r="285" spans="1:22" x14ac:dyDescent="0.25">
      <c r="B285" s="296" t="s">
        <v>2</v>
      </c>
      <c r="C285" s="297"/>
      <c r="D285" s="297" t="s">
        <v>41</v>
      </c>
      <c r="E285" s="294" t="s">
        <v>41</v>
      </c>
      <c r="F285" s="294" t="s">
        <v>41</v>
      </c>
      <c r="G285" s="294" t="s">
        <v>41</v>
      </c>
      <c r="H285" s="294" t="s">
        <v>41</v>
      </c>
      <c r="I285" s="294" t="s">
        <v>41</v>
      </c>
      <c r="J285" s="294" t="s">
        <v>41</v>
      </c>
      <c r="K285" s="294" t="s">
        <v>40</v>
      </c>
      <c r="L285" s="294" t="s">
        <v>40</v>
      </c>
      <c r="M285" s="294" t="s">
        <v>40</v>
      </c>
      <c r="N285" s="294" t="s">
        <v>40</v>
      </c>
      <c r="O285" s="294" t="s">
        <v>40</v>
      </c>
      <c r="P285" s="294" t="s">
        <v>40</v>
      </c>
      <c r="Q285" s="295" t="s">
        <v>40</v>
      </c>
      <c r="R285" s="298" t="s">
        <v>40</v>
      </c>
      <c r="S285" s="298" t="s">
        <v>40</v>
      </c>
      <c r="T285" s="298" t="s">
        <v>40</v>
      </c>
      <c r="U285" s="298" t="s">
        <v>40</v>
      </c>
      <c r="V285" s="298" t="s">
        <v>40</v>
      </c>
    </row>
    <row r="286" spans="1:22" x14ac:dyDescent="0.25">
      <c r="B286" s="296">
        <v>1</v>
      </c>
      <c r="C286" s="299"/>
      <c r="D286" s="300">
        <f t="shared" ref="D286:V297" si="62">SQRT(12*32.2*D261^2/(4*$B$279*($B$278*56)*$B$277^2))</f>
        <v>6.4074829003001182E-3</v>
      </c>
      <c r="E286" s="300">
        <f t="shared" si="62"/>
        <v>7.3686053353451348E-3</v>
      </c>
      <c r="F286" s="300">
        <f t="shared" si="62"/>
        <v>8.473896135646905E-3</v>
      </c>
      <c r="G286" s="300">
        <f t="shared" si="62"/>
        <v>9.7449805559939387E-3</v>
      </c>
      <c r="H286" s="300">
        <f t="shared" si="62"/>
        <v>1.1206727639393028E-2</v>
      </c>
      <c r="I286" s="300">
        <f t="shared" si="62"/>
        <v>1.2887736785301982E-2</v>
      </c>
      <c r="J286" s="300">
        <f t="shared" si="62"/>
        <v>1.4820897303097276E-2</v>
      </c>
      <c r="K286" s="300">
        <f t="shared" si="62"/>
        <v>1.7044031898561868E-2</v>
      </c>
      <c r="L286" s="398">
        <f t="shared" si="62"/>
        <v>1.9600636683346145E-2</v>
      </c>
      <c r="M286" s="300">
        <f t="shared" si="62"/>
        <v>2.2540732185848063E-2</v>
      </c>
      <c r="N286" s="300">
        <f t="shared" si="62"/>
        <v>2.5921842013725275E-2</v>
      </c>
      <c r="O286" s="300">
        <f t="shared" si="62"/>
        <v>2.9810118315784059E-2</v>
      </c>
      <c r="P286" s="300">
        <f t="shared" si="62"/>
        <v>3.4281636063151669E-2</v>
      </c>
      <c r="Q286" s="302">
        <f t="shared" si="62"/>
        <v>3.942388147262442E-2</v>
      </c>
      <c r="R286" s="303">
        <f t="shared" si="62"/>
        <v>4.5337463693518078E-2</v>
      </c>
      <c r="S286" s="303">
        <f t="shared" si="62"/>
        <v>5.2138083247545777E-2</v>
      </c>
      <c r="T286" s="303">
        <f t="shared" si="62"/>
        <v>5.995879573467764E-2</v>
      </c>
      <c r="U286" s="303">
        <f t="shared" si="62"/>
        <v>6.895261509487928E-2</v>
      </c>
      <c r="V286" s="303">
        <f t="shared" si="62"/>
        <v>7.9295507359111173E-2</v>
      </c>
    </row>
    <row r="287" spans="1:22" x14ac:dyDescent="0.25">
      <c r="B287" s="296">
        <v>2</v>
      </c>
      <c r="C287" s="299"/>
      <c r="D287" s="300">
        <f t="shared" ref="D287:J297" si="63">SQRT(12*32.2*D262^2/(4*$B$279*($B$278*56)*$B$277^2))</f>
        <v>4.9881118183164423E-3</v>
      </c>
      <c r="E287" s="300">
        <f t="shared" si="63"/>
        <v>5.7363285910639085E-3</v>
      </c>
      <c r="F287" s="300">
        <f t="shared" si="63"/>
        <v>6.5967778797234944E-3</v>
      </c>
      <c r="G287" s="300">
        <f t="shared" si="63"/>
        <v>7.5862945616820172E-3</v>
      </c>
      <c r="H287" s="300">
        <f t="shared" si="63"/>
        <v>8.7242387459343183E-3</v>
      </c>
      <c r="I287" s="300">
        <f t="shared" si="63"/>
        <v>1.0032874557824466E-2</v>
      </c>
      <c r="J287" s="300">
        <f t="shared" si="63"/>
        <v>1.1537805741498135E-2</v>
      </c>
      <c r="K287" s="300">
        <f t="shared" si="62"/>
        <v>1.3268476602722854E-2</v>
      </c>
      <c r="L287" s="398">
        <f t="shared" si="62"/>
        <v>1.525874809313128E-2</v>
      </c>
      <c r="M287" s="300">
        <f t="shared" si="62"/>
        <v>1.754756030710097E-2</v>
      </c>
      <c r="N287" s="300">
        <f t="shared" si="62"/>
        <v>2.0179694353166112E-2</v>
      </c>
      <c r="O287" s="300">
        <f t="shared" si="62"/>
        <v>2.3206648506141028E-2</v>
      </c>
      <c r="P287" s="300">
        <f t="shared" si="62"/>
        <v>2.6687645782062178E-2</v>
      </c>
      <c r="Q287" s="302">
        <f t="shared" si="62"/>
        <v>3.0690792649371502E-2</v>
      </c>
      <c r="R287" s="303">
        <f t="shared" si="62"/>
        <v>3.5294411546777225E-2</v>
      </c>
      <c r="S287" s="303">
        <f t="shared" si="62"/>
        <v>4.0588573278793803E-2</v>
      </c>
      <c r="T287" s="303">
        <f t="shared" si="62"/>
        <v>4.6676859270612867E-2</v>
      </c>
      <c r="U287" s="303">
        <f t="shared" si="62"/>
        <v>5.3678388161204793E-2</v>
      </c>
      <c r="V287" s="303">
        <f t="shared" si="62"/>
        <v>6.1730146385385508E-2</v>
      </c>
    </row>
    <row r="288" spans="1:22" x14ac:dyDescent="0.25">
      <c r="B288" s="296">
        <v>3</v>
      </c>
      <c r="C288" s="305"/>
      <c r="D288" s="306">
        <f t="shared" si="63"/>
        <v>4.6076329116655655E-3</v>
      </c>
      <c r="E288" s="306">
        <f t="shared" si="63"/>
        <v>5.2987778484153997E-3</v>
      </c>
      <c r="F288" s="306">
        <f t="shared" si="63"/>
        <v>6.0935945256777087E-3</v>
      </c>
      <c r="G288" s="306">
        <f t="shared" si="63"/>
        <v>7.0076337045293646E-3</v>
      </c>
      <c r="H288" s="306">
        <f t="shared" si="63"/>
        <v>8.0587787602087683E-3</v>
      </c>
      <c r="I288" s="306">
        <f t="shared" si="63"/>
        <v>9.2675955742400843E-3</v>
      </c>
      <c r="J288" s="306">
        <f t="shared" si="63"/>
        <v>1.0657734910376096E-2</v>
      </c>
      <c r="K288" s="306">
        <f t="shared" si="62"/>
        <v>1.2256395146932509E-2</v>
      </c>
      <c r="L288" s="399">
        <f t="shared" si="62"/>
        <v>1.4094854418972383E-2</v>
      </c>
      <c r="M288" s="306">
        <f t="shared" si="62"/>
        <v>1.6209082581818239E-2</v>
      </c>
      <c r="N288" s="306">
        <f t="shared" si="62"/>
        <v>1.8640444969090973E-2</v>
      </c>
      <c r="O288" s="306">
        <f t="shared" si="62"/>
        <v>2.1436511714454615E-2</v>
      </c>
      <c r="P288" s="306">
        <f t="shared" si="62"/>
        <v>2.4651988471622806E-2</v>
      </c>
      <c r="Q288" s="308">
        <f t="shared" si="62"/>
        <v>2.8349786742366222E-2</v>
      </c>
      <c r="R288" s="309">
        <f t="shared" si="62"/>
        <v>3.2602254753721159E-2</v>
      </c>
      <c r="S288" s="309">
        <f t="shared" si="62"/>
        <v>3.7492592966779328E-2</v>
      </c>
      <c r="T288" s="309">
        <f t="shared" si="62"/>
        <v>4.311648191179622E-2</v>
      </c>
      <c r="U288" s="309">
        <f t="shared" si="62"/>
        <v>4.958395419856565E-2</v>
      </c>
      <c r="V288" s="309">
        <f t="shared" si="62"/>
        <v>5.7021547328350491E-2</v>
      </c>
    </row>
    <row r="289" spans="1:22" x14ac:dyDescent="0.25">
      <c r="B289" s="296">
        <v>4</v>
      </c>
      <c r="C289" s="299"/>
      <c r="D289" s="300">
        <f t="shared" si="63"/>
        <v>4.4868770488478886E-3</v>
      </c>
      <c r="E289" s="300">
        <f t="shared" si="63"/>
        <v>5.1599086061750715E-3</v>
      </c>
      <c r="F289" s="300">
        <f t="shared" si="63"/>
        <v>5.9338948971013302E-3</v>
      </c>
      <c r="G289" s="300">
        <f t="shared" si="63"/>
        <v>6.8239791316665284E-3</v>
      </c>
      <c r="H289" s="300">
        <f t="shared" si="63"/>
        <v>7.8475760014165095E-3</v>
      </c>
      <c r="I289" s="300">
        <f t="shared" si="63"/>
        <v>9.0247124016289842E-3</v>
      </c>
      <c r="J289" s="300">
        <f t="shared" si="63"/>
        <v>1.037841926187333E-2</v>
      </c>
      <c r="K289" s="300">
        <f t="shared" si="62"/>
        <v>1.1935182151154329E-2</v>
      </c>
      <c r="L289" s="398">
        <f t="shared" si="62"/>
        <v>1.3725459473827476E-2</v>
      </c>
      <c r="M289" s="300">
        <f t="shared" si="62"/>
        <v>1.5784278394901596E-2</v>
      </c>
      <c r="N289" s="300">
        <f t="shared" si="62"/>
        <v>1.8151920154136834E-2</v>
      </c>
      <c r="O289" s="300">
        <f t="shared" si="62"/>
        <v>2.0874708177257357E-2</v>
      </c>
      <c r="P289" s="300">
        <f t="shared" si="62"/>
        <v>2.400591440384596E-2</v>
      </c>
      <c r="Q289" s="302">
        <f t="shared" si="62"/>
        <v>2.7606801564422852E-2</v>
      </c>
      <c r="R289" s="303">
        <f t="shared" si="62"/>
        <v>3.1747821799086279E-2</v>
      </c>
      <c r="S289" s="303">
        <f t="shared" si="62"/>
        <v>3.6509995068949218E-2</v>
      </c>
      <c r="T289" s="303">
        <f t="shared" si="62"/>
        <v>4.19864943292916E-2</v>
      </c>
      <c r="U289" s="303">
        <f t="shared" si="62"/>
        <v>4.8284468478685345E-2</v>
      </c>
      <c r="V289" s="303">
        <f t="shared" si="62"/>
        <v>5.5527138750488141E-2</v>
      </c>
    </row>
    <row r="290" spans="1:22" x14ac:dyDescent="0.25">
      <c r="B290" s="296">
        <v>5</v>
      </c>
      <c r="C290" s="299"/>
      <c r="D290" s="300">
        <f t="shared" si="63"/>
        <v>4.4700104035634881E-3</v>
      </c>
      <c r="E290" s="300">
        <f t="shared" si="63"/>
        <v>5.140511964098011E-3</v>
      </c>
      <c r="F290" s="300">
        <f t="shared" si="63"/>
        <v>5.9115887587127122E-3</v>
      </c>
      <c r="G290" s="300">
        <f t="shared" si="63"/>
        <v>6.7983270725196195E-3</v>
      </c>
      <c r="H290" s="300">
        <f t="shared" si="63"/>
        <v>7.8180761333975623E-3</v>
      </c>
      <c r="I290" s="300">
        <f t="shared" si="63"/>
        <v>8.9907875534071952E-3</v>
      </c>
      <c r="J290" s="300">
        <f t="shared" si="63"/>
        <v>1.0339405686418276E-2</v>
      </c>
      <c r="K290" s="300">
        <f t="shared" si="62"/>
        <v>1.1890316539381017E-2</v>
      </c>
      <c r="L290" s="398">
        <f t="shared" si="62"/>
        <v>1.3673864020288166E-2</v>
      </c>
      <c r="M290" s="300">
        <f t="shared" si="62"/>
        <v>1.5724943623331392E-2</v>
      </c>
      <c r="N290" s="300">
        <f t="shared" si="62"/>
        <v>1.8083685166831096E-2</v>
      </c>
      <c r="O290" s="300">
        <f t="shared" si="62"/>
        <v>2.0796237941855759E-2</v>
      </c>
      <c r="P290" s="300">
        <f t="shared" si="62"/>
        <v>2.391567363313412E-2</v>
      </c>
      <c r="Q290" s="302">
        <f t="shared" si="62"/>
        <v>2.7503024678104237E-2</v>
      </c>
      <c r="R290" s="303">
        <f t="shared" si="62"/>
        <v>3.1628478379819872E-2</v>
      </c>
      <c r="S290" s="303">
        <f t="shared" si="62"/>
        <v>3.6372750136792843E-2</v>
      </c>
      <c r="T290" s="303">
        <f t="shared" si="62"/>
        <v>4.1828662657311763E-2</v>
      </c>
      <c r="U290" s="303">
        <f t="shared" si="62"/>
        <v>4.8102962055908527E-2</v>
      </c>
      <c r="V290" s="303">
        <f t="shared" si="62"/>
        <v>5.5318406364294796E-2</v>
      </c>
    </row>
    <row r="291" spans="1:22" x14ac:dyDescent="0.25">
      <c r="B291" s="296">
        <v>10</v>
      </c>
      <c r="C291" s="305"/>
      <c r="D291" s="306">
        <f t="shared" si="63"/>
        <v>4.8531786560412583E-3</v>
      </c>
      <c r="E291" s="306">
        <f t="shared" si="63"/>
        <v>5.5811554544474475E-3</v>
      </c>
      <c r="F291" s="306">
        <f t="shared" si="63"/>
        <v>6.4183287726145644E-3</v>
      </c>
      <c r="G291" s="306">
        <f t="shared" si="63"/>
        <v>7.3810780885067472E-3</v>
      </c>
      <c r="H291" s="306">
        <f t="shared" si="63"/>
        <v>8.4882398017827581E-3</v>
      </c>
      <c r="I291" s="306">
        <f t="shared" si="63"/>
        <v>9.7614757720501707E-3</v>
      </c>
      <c r="J291" s="306">
        <f t="shared" si="63"/>
        <v>1.1225697137857696E-2</v>
      </c>
      <c r="K291" s="306">
        <f t="shared" si="62"/>
        <v>1.2909551708536349E-2</v>
      </c>
      <c r="L291" s="399">
        <f t="shared" si="62"/>
        <v>1.4845984464816803E-2</v>
      </c>
      <c r="M291" s="306">
        <f t="shared" si="62"/>
        <v>1.7072882134539318E-2</v>
      </c>
      <c r="N291" s="306">
        <f t="shared" si="62"/>
        <v>1.9633814454720216E-2</v>
      </c>
      <c r="O291" s="306">
        <f t="shared" si="62"/>
        <v>2.257888662292825E-2</v>
      </c>
      <c r="P291" s="306">
        <f t="shared" si="62"/>
        <v>2.596571961636748E-2</v>
      </c>
      <c r="Q291" s="308">
        <f t="shared" si="62"/>
        <v>2.9860577558822602E-2</v>
      </c>
      <c r="R291" s="309">
        <f t="shared" si="62"/>
        <v>3.4339664192645988E-2</v>
      </c>
      <c r="S291" s="309">
        <f t="shared" si="62"/>
        <v>3.9490613821542883E-2</v>
      </c>
      <c r="T291" s="309">
        <f t="shared" si="62"/>
        <v>4.5414205894774309E-2</v>
      </c>
      <c r="U291" s="309">
        <f t="shared" si="62"/>
        <v>5.2226336778990454E-2</v>
      </c>
      <c r="V291" s="309">
        <f t="shared" si="62"/>
        <v>6.0060287295839017E-2</v>
      </c>
    </row>
    <row r="292" spans="1:22" x14ac:dyDescent="0.25">
      <c r="B292" s="296">
        <v>20</v>
      </c>
      <c r="C292" s="299"/>
      <c r="D292" s="300">
        <f t="shared" si="63"/>
        <v>5.5745191519167379E-3</v>
      </c>
      <c r="E292" s="300">
        <f t="shared" si="63"/>
        <v>6.4106970247042481E-3</v>
      </c>
      <c r="F292" s="300">
        <f t="shared" si="63"/>
        <v>7.3723015784098863E-3</v>
      </c>
      <c r="G292" s="300">
        <f t="shared" si="63"/>
        <v>8.4781468151713668E-3</v>
      </c>
      <c r="H292" s="300">
        <f t="shared" si="63"/>
        <v>9.7498688374470718E-3</v>
      </c>
      <c r="I292" s="300">
        <f t="shared" si="63"/>
        <v>1.1212349163064132E-2</v>
      </c>
      <c r="J292" s="300">
        <f t="shared" si="63"/>
        <v>1.2894201537523752E-2</v>
      </c>
      <c r="K292" s="300">
        <f t="shared" si="62"/>
        <v>1.4828331768152313E-2</v>
      </c>
      <c r="L292" s="398">
        <f t="shared" si="62"/>
        <v>1.7052581533375157E-2</v>
      </c>
      <c r="M292" s="300">
        <f t="shared" si="62"/>
        <v>1.9610468763381426E-2</v>
      </c>
      <c r="N292" s="300">
        <f t="shared" si="62"/>
        <v>2.2552039077888643E-2</v>
      </c>
      <c r="O292" s="300">
        <f t="shared" si="62"/>
        <v>2.5934844939571933E-2</v>
      </c>
      <c r="P292" s="300">
        <f t="shared" si="62"/>
        <v>2.9825071680507721E-2</v>
      </c>
      <c r="Q292" s="302">
        <f t="shared" si="62"/>
        <v>3.429883243258388E-2</v>
      </c>
      <c r="R292" s="303">
        <f t="shared" si="62"/>
        <v>3.944365729747145E-2</v>
      </c>
      <c r="S292" s="303">
        <f t="shared" si="62"/>
        <v>4.5360205892092172E-2</v>
      </c>
      <c r="T292" s="303">
        <f t="shared" si="62"/>
        <v>5.2164236775905988E-2</v>
      </c>
      <c r="U292" s="303">
        <f t="shared" si="62"/>
        <v>5.9988872292291884E-2</v>
      </c>
      <c r="V292" s="303">
        <f t="shared" si="62"/>
        <v>6.8987203136135655E-2</v>
      </c>
    </row>
    <row r="293" spans="1:22" x14ac:dyDescent="0.25">
      <c r="B293" s="296">
        <v>30</v>
      </c>
      <c r="C293" s="299"/>
      <c r="D293" s="300">
        <f t="shared" si="63"/>
        <v>8.1596433630069937E-3</v>
      </c>
      <c r="E293" s="300">
        <f t="shared" si="63"/>
        <v>9.3835898674580406E-3</v>
      </c>
      <c r="F293" s="300">
        <f t="shared" si="63"/>
        <v>1.0791128347576746E-2</v>
      </c>
      <c r="G293" s="300">
        <f t="shared" si="63"/>
        <v>1.2409797599713257E-2</v>
      </c>
      <c r="H293" s="300">
        <f t="shared" si="63"/>
        <v>1.4271267239670244E-2</v>
      </c>
      <c r="I293" s="300">
        <f t="shared" si="63"/>
        <v>1.6411957325620782E-2</v>
      </c>
      <c r="J293" s="300">
        <f t="shared" si="63"/>
        <v>1.8873750924463896E-2</v>
      </c>
      <c r="K293" s="300">
        <f t="shared" si="62"/>
        <v>2.1704813563133477E-2</v>
      </c>
      <c r="L293" s="398">
        <f t="shared" si="62"/>
        <v>2.4960535597603497E-2</v>
      </c>
      <c r="M293" s="300">
        <f t="shared" si="62"/>
        <v>2.8704615937244018E-2</v>
      </c>
      <c r="N293" s="300">
        <f t="shared" si="62"/>
        <v>3.3010308327830619E-2</v>
      </c>
      <c r="O293" s="300">
        <f t="shared" si="62"/>
        <v>3.7961854577005211E-2</v>
      </c>
      <c r="P293" s="300">
        <f t="shared" si="62"/>
        <v>4.365613276355599E-2</v>
      </c>
      <c r="Q293" s="302">
        <f t="shared" si="62"/>
        <v>5.0204552678089383E-2</v>
      </c>
      <c r="R293" s="303">
        <f t="shared" si="62"/>
        <v>5.7735235579802785E-2</v>
      </c>
      <c r="S293" s="303">
        <f t="shared" si="62"/>
        <v>6.6395520916773199E-2</v>
      </c>
      <c r="T293" s="303">
        <f t="shared" si="62"/>
        <v>7.6354849054289159E-2</v>
      </c>
      <c r="U293" s="303">
        <f t="shared" si="62"/>
        <v>8.7808076412432517E-2</v>
      </c>
      <c r="V293" s="303">
        <f t="shared" si="62"/>
        <v>0.1009792878742974</v>
      </c>
    </row>
    <row r="294" spans="1:22" x14ac:dyDescent="0.25">
      <c r="B294" s="296">
        <v>40</v>
      </c>
      <c r="C294" s="299"/>
      <c r="D294" s="300">
        <f t="shared" si="63"/>
        <v>1.0087794774299361E-2</v>
      </c>
      <c r="E294" s="300">
        <f t="shared" si="63"/>
        <v>1.1600963990444265E-2</v>
      </c>
      <c r="F294" s="300">
        <f t="shared" si="63"/>
        <v>1.3341108589010903E-2</v>
      </c>
      <c r="G294" s="300">
        <f t="shared" si="63"/>
        <v>1.5342274877362536E-2</v>
      </c>
      <c r="H294" s="300">
        <f t="shared" si="63"/>
        <v>1.7643616108966916E-2</v>
      </c>
      <c r="I294" s="300">
        <f t="shared" si="63"/>
        <v>2.0290158525311953E-2</v>
      </c>
      <c r="J294" s="300">
        <f t="shared" si="63"/>
        <v>2.3333682304108747E-2</v>
      </c>
      <c r="K294" s="300">
        <f t="shared" si="62"/>
        <v>2.6833734649725056E-2</v>
      </c>
      <c r="L294" s="398">
        <f t="shared" si="62"/>
        <v>3.0858794847183811E-2</v>
      </c>
      <c r="M294" s="300">
        <f t="shared" si="62"/>
        <v>3.5487614074261382E-2</v>
      </c>
      <c r="N294" s="300">
        <f t="shared" si="62"/>
        <v>4.0810756185400587E-2</v>
      </c>
      <c r="O294" s="300">
        <f t="shared" si="62"/>
        <v>4.6932369613210664E-2</v>
      </c>
      <c r="P294" s="300">
        <f t="shared" si="62"/>
        <v>5.3972225055192252E-2</v>
      </c>
      <c r="Q294" s="302">
        <f t="shared" si="62"/>
        <v>6.2068058813471091E-2</v>
      </c>
      <c r="R294" s="303">
        <f t="shared" si="62"/>
        <v>7.1378267635491766E-2</v>
      </c>
      <c r="S294" s="303">
        <f t="shared" si="62"/>
        <v>8.2085007780815511E-2</v>
      </c>
      <c r="T294" s="303">
        <f t="shared" si="62"/>
        <v>9.4397758947937824E-2</v>
      </c>
      <c r="U294" s="303">
        <f t="shared" si="62"/>
        <v>0.1085574227901285</v>
      </c>
      <c r="V294" s="303">
        <f t="shared" si="62"/>
        <v>0.1248410362086478</v>
      </c>
    </row>
    <row r="295" spans="1:22" x14ac:dyDescent="0.25">
      <c r="B295" s="296">
        <v>50</v>
      </c>
      <c r="C295" s="299"/>
      <c r="D295" s="300">
        <f t="shared" si="63"/>
        <v>1.1753157065672575E-2</v>
      </c>
      <c r="E295" s="300">
        <f t="shared" si="63"/>
        <v>1.3516130625523459E-2</v>
      </c>
      <c r="F295" s="300">
        <f t="shared" si="63"/>
        <v>1.5543550219351974E-2</v>
      </c>
      <c r="G295" s="300">
        <f t="shared" si="63"/>
        <v>1.7875082752254773E-2</v>
      </c>
      <c r="H295" s="300">
        <f t="shared" si="63"/>
        <v>2.0556345165092992E-2</v>
      </c>
      <c r="I295" s="300">
        <f t="shared" si="63"/>
        <v>2.363979693985693E-2</v>
      </c>
      <c r="J295" s="300">
        <f t="shared" si="63"/>
        <v>2.7185766480835472E-2</v>
      </c>
      <c r="K295" s="300">
        <f t="shared" si="62"/>
        <v>3.1263631452960787E-2</v>
      </c>
      <c r="L295" s="398">
        <f t="shared" si="62"/>
        <v>3.5953176170904905E-2</v>
      </c>
      <c r="M295" s="300">
        <f t="shared" si="62"/>
        <v>4.1346152596540633E-2</v>
      </c>
      <c r="N295" s="300">
        <f t="shared" si="62"/>
        <v>4.7548075486021725E-2</v>
      </c>
      <c r="O295" s="300">
        <f t="shared" si="62"/>
        <v>5.4680286808924984E-2</v>
      </c>
      <c r="P295" s="300">
        <f t="shared" si="62"/>
        <v>6.2882329830263733E-2</v>
      </c>
      <c r="Q295" s="302">
        <f t="shared" si="62"/>
        <v>7.2314679304803287E-2</v>
      </c>
      <c r="R295" s="303">
        <f t="shared" si="62"/>
        <v>8.3161881200523771E-2</v>
      </c>
      <c r="S295" s="303">
        <f t="shared" si="62"/>
        <v>9.5636163380602338E-2</v>
      </c>
      <c r="T295" s="303">
        <f t="shared" si="62"/>
        <v>0.10998158788769269</v>
      </c>
      <c r="U295" s="303">
        <f t="shared" si="62"/>
        <v>0.12647882607084657</v>
      </c>
      <c r="V295" s="303">
        <f t="shared" si="62"/>
        <v>0.14545064998147356</v>
      </c>
    </row>
    <row r="296" spans="1:22" x14ac:dyDescent="0.25">
      <c r="B296" s="296">
        <v>60</v>
      </c>
      <c r="C296" s="299"/>
      <c r="D296" s="300">
        <f t="shared" si="63"/>
        <v>1.3287124797086207E-2</v>
      </c>
      <c r="E296" s="300">
        <f t="shared" si="63"/>
        <v>1.5280193516649138E-2</v>
      </c>
      <c r="F296" s="300">
        <f t="shared" si="63"/>
        <v>1.7572222544146504E-2</v>
      </c>
      <c r="G296" s="300">
        <f t="shared" si="63"/>
        <v>2.0208055925768478E-2</v>
      </c>
      <c r="H296" s="300">
        <f t="shared" si="63"/>
        <v>2.3239264314633745E-2</v>
      </c>
      <c r="I296" s="300">
        <f t="shared" si="63"/>
        <v>2.6725153961828813E-2</v>
      </c>
      <c r="J296" s="300">
        <f t="shared" si="63"/>
        <v>3.073392705610313E-2</v>
      </c>
      <c r="K296" s="300">
        <f t="shared" si="62"/>
        <v>3.5344016114518595E-2</v>
      </c>
      <c r="L296" s="398">
        <f t="shared" si="62"/>
        <v>4.0645618531696383E-2</v>
      </c>
      <c r="M296" s="300">
        <f t="shared" si="62"/>
        <v>4.6742461311450843E-2</v>
      </c>
      <c r="N296" s="300">
        <f t="shared" si="62"/>
        <v>5.3753830508168454E-2</v>
      </c>
      <c r="O296" s="300">
        <f t="shared" si="62"/>
        <v>6.1816905084393726E-2</v>
      </c>
      <c r="P296" s="300">
        <f t="shared" si="62"/>
        <v>7.1089440847052779E-2</v>
      </c>
      <c r="Q296" s="302">
        <f t="shared" si="62"/>
        <v>8.175285697411068E-2</v>
      </c>
      <c r="R296" s="303">
        <f t="shared" si="62"/>
        <v>9.4015785520227282E-2</v>
      </c>
      <c r="S296" s="303">
        <f t="shared" si="62"/>
        <v>0.10811815334826136</v>
      </c>
      <c r="T296" s="303">
        <f t="shared" si="62"/>
        <v>0.12433587635050056</v>
      </c>
      <c r="U296" s="303">
        <f t="shared" si="62"/>
        <v>0.14298625780307561</v>
      </c>
      <c r="V296" s="303">
        <f t="shared" si="62"/>
        <v>0.16443419647353696</v>
      </c>
    </row>
    <row r="297" spans="1:22" x14ac:dyDescent="0.25">
      <c r="B297" s="310">
        <v>70</v>
      </c>
      <c r="C297" s="311"/>
      <c r="D297" s="312">
        <f t="shared" si="63"/>
        <v>1.4746009922808655E-2</v>
      </c>
      <c r="E297" s="312">
        <f t="shared" si="63"/>
        <v>1.6957911411229952E-2</v>
      </c>
      <c r="F297" s="312">
        <f t="shared" si="63"/>
        <v>1.9501598122914444E-2</v>
      </c>
      <c r="G297" s="312">
        <f t="shared" si="63"/>
        <v>2.2426837841351605E-2</v>
      </c>
      <c r="H297" s="312">
        <f t="shared" si="63"/>
        <v>2.5790863517554347E-2</v>
      </c>
      <c r="I297" s="312">
        <f t="shared" si="63"/>
        <v>2.9659493045187502E-2</v>
      </c>
      <c r="J297" s="312">
        <f t="shared" si="63"/>
        <v>3.4108417001965617E-2</v>
      </c>
      <c r="K297" s="312">
        <f t="shared" si="62"/>
        <v>3.9224679552260458E-2</v>
      </c>
      <c r="L297" s="400">
        <f t="shared" si="62"/>
        <v>4.5108381485099526E-2</v>
      </c>
      <c r="M297" s="312">
        <f t="shared" si="62"/>
        <v>5.1874638707864455E-2</v>
      </c>
      <c r="N297" s="312">
        <f t="shared" si="62"/>
        <v>5.9655834514044118E-2</v>
      </c>
      <c r="O297" s="312">
        <f t="shared" si="62"/>
        <v>6.8604209691150733E-2</v>
      </c>
      <c r="P297" s="312">
        <f t="shared" si="62"/>
        <v>7.8894841144823341E-2</v>
      </c>
      <c r="Q297" s="314">
        <f t="shared" si="62"/>
        <v>9.0729067316546813E-2</v>
      </c>
      <c r="R297" s="309">
        <f t="shared" si="62"/>
        <v>0.10433842741402882</v>
      </c>
      <c r="S297" s="309">
        <f t="shared" si="62"/>
        <v>0.11998919152613315</v>
      </c>
      <c r="T297" s="309">
        <f t="shared" si="62"/>
        <v>0.13798757025505312</v>
      </c>
      <c r="U297" s="309">
        <f t="shared" si="62"/>
        <v>0.15868570579331107</v>
      </c>
      <c r="V297" s="309">
        <f t="shared" si="62"/>
        <v>0.18248856166230773</v>
      </c>
    </row>
    <row r="298" spans="1:22" x14ac:dyDescent="0.25">
      <c r="D298" s="87"/>
      <c r="E298" s="87"/>
      <c r="F298" s="87"/>
      <c r="G298" s="87"/>
      <c r="H298" s="87"/>
      <c r="I298" s="87"/>
      <c r="J298" s="87"/>
      <c r="K298" s="315"/>
    </row>
    <row r="299" spans="1:22" x14ac:dyDescent="0.25">
      <c r="D299" s="87"/>
      <c r="E299" s="87"/>
      <c r="F299" s="87"/>
      <c r="G299" s="87"/>
      <c r="H299" s="87"/>
      <c r="I299" s="87"/>
      <c r="J299" s="87"/>
      <c r="K299" s="315"/>
      <c r="Q299" s="316"/>
    </row>
    <row r="300" spans="1:22" x14ac:dyDescent="0.25">
      <c r="D300" s="87"/>
      <c r="E300" s="87"/>
      <c r="F300" s="87"/>
      <c r="G300" s="87"/>
      <c r="H300" s="87"/>
      <c r="I300" s="87"/>
      <c r="J300" s="87"/>
      <c r="Q300" s="316"/>
    </row>
    <row r="301" spans="1:22" x14ac:dyDescent="0.25">
      <c r="B301" s="47"/>
      <c r="C301" s="47"/>
      <c r="D301" s="87"/>
      <c r="E301" s="87"/>
      <c r="F301" s="87"/>
      <c r="G301" s="87"/>
      <c r="H301" s="87"/>
      <c r="I301" s="87"/>
      <c r="J301" s="87"/>
      <c r="Q301" s="316"/>
    </row>
    <row r="302" spans="1:22" x14ac:dyDescent="0.25">
      <c r="A302" s="217" t="s">
        <v>27</v>
      </c>
      <c r="B302" s="317" t="s">
        <v>62</v>
      </c>
      <c r="C302" s="318">
        <v>0.9</v>
      </c>
      <c r="D302" s="87"/>
      <c r="E302" s="87"/>
      <c r="F302" s="87"/>
      <c r="G302" s="87"/>
      <c r="H302" s="87"/>
      <c r="I302" s="319" t="s">
        <v>64</v>
      </c>
      <c r="J302" s="320" t="s">
        <v>65</v>
      </c>
      <c r="K302" s="282"/>
      <c r="L302" s="67"/>
      <c r="N302" s="319" t="s">
        <v>66</v>
      </c>
      <c r="O302" s="320" t="s">
        <v>67</v>
      </c>
      <c r="P302" s="67"/>
      <c r="Q302" s="316"/>
    </row>
    <row r="303" spans="1:22" x14ac:dyDescent="0.25">
      <c r="B303" s="321" t="s">
        <v>43</v>
      </c>
      <c r="C303" s="322">
        <v>0.96</v>
      </c>
      <c r="D303" s="87"/>
      <c r="E303" s="76" t="s">
        <v>2</v>
      </c>
      <c r="F303" s="74"/>
      <c r="G303" s="324" t="s">
        <v>6</v>
      </c>
      <c r="I303" s="323" t="s">
        <v>68</v>
      </c>
      <c r="J303" s="182" t="s">
        <v>69</v>
      </c>
      <c r="K303" s="47"/>
      <c r="L303" s="70"/>
      <c r="N303" s="323" t="s">
        <v>70</v>
      </c>
      <c r="O303" s="182" t="s">
        <v>71</v>
      </c>
      <c r="P303" s="78"/>
      <c r="Q303" s="402" t="s">
        <v>166</v>
      </c>
      <c r="S303" s="403" t="s">
        <v>167</v>
      </c>
    </row>
    <row r="304" spans="1:22" x14ac:dyDescent="0.25">
      <c r="B304" s="317" t="s">
        <v>44</v>
      </c>
      <c r="C304" s="318">
        <v>85</v>
      </c>
      <c r="D304" s="87"/>
      <c r="E304" s="76">
        <v>1</v>
      </c>
      <c r="F304" s="234" t="s">
        <v>63</v>
      </c>
      <c r="G304" s="325">
        <f>L286</f>
        <v>1.9600636683346145E-2</v>
      </c>
      <c r="H304" s="404"/>
      <c r="I304" s="327">
        <f>C303*2.20462*25.4*12</f>
        <v>645.0894489599998</v>
      </c>
      <c r="J304" s="325">
        <f>(G304*C$302*SQRT(4*C$304*I$304/32.2)/12)</f>
        <v>0.12132573586446761</v>
      </c>
      <c r="K304" s="47"/>
      <c r="L304" s="70"/>
      <c r="N304" s="328">
        <v>1</v>
      </c>
      <c r="O304" s="329">
        <f t="shared" ref="O304:O315" si="64">N304*J304</f>
        <v>0.12132573586446761</v>
      </c>
      <c r="P304" s="330"/>
      <c r="Q304" s="239">
        <f t="shared" ref="Q304:Q315" si="65">K79</f>
        <v>0.10550313807531382</v>
      </c>
      <c r="S304" s="239">
        <f>O304/Q304</f>
        <v>1.1499727693204611</v>
      </c>
    </row>
    <row r="305" spans="1:22" x14ac:dyDescent="0.25">
      <c r="B305" s="47"/>
      <c r="C305" s="47"/>
      <c r="D305" s="87"/>
      <c r="E305" s="76">
        <v>2</v>
      </c>
      <c r="F305" s="234" t="s">
        <v>63</v>
      </c>
      <c r="G305" s="289">
        <f t="shared" ref="G305:G315" si="66">L287</f>
        <v>1.525874809313128E-2</v>
      </c>
      <c r="I305" s="255"/>
      <c r="J305" s="289">
        <f t="shared" ref="J305:J315" si="67">(G305*C$302*SQRT(4*C$304*I$304/32.2)/12)</f>
        <v>9.4449933983147105E-2</v>
      </c>
      <c r="K305" s="47"/>
      <c r="L305" s="70"/>
      <c r="N305" s="332">
        <v>2</v>
      </c>
      <c r="O305" s="193">
        <f t="shared" si="64"/>
        <v>0.18889986796629421</v>
      </c>
      <c r="P305" s="330"/>
      <c r="Q305" s="239">
        <f t="shared" si="65"/>
        <v>0.16426464435146443</v>
      </c>
      <c r="S305" s="239">
        <f t="shared" ref="S305:S315" si="68">O305/Q305</f>
        <v>1.1499727693204613</v>
      </c>
    </row>
    <row r="306" spans="1:22" x14ac:dyDescent="0.25">
      <c r="B306" s="47" t="s">
        <v>165</v>
      </c>
      <c r="D306" s="87"/>
      <c r="E306" s="76">
        <v>3</v>
      </c>
      <c r="F306" s="234" t="s">
        <v>63</v>
      </c>
      <c r="G306" s="333">
        <f t="shared" si="66"/>
        <v>1.4094854418972383E-2</v>
      </c>
      <c r="I306" s="255"/>
      <c r="J306" s="333">
        <f t="shared" si="67"/>
        <v>8.7245563086088052E-2</v>
      </c>
      <c r="K306" s="47"/>
      <c r="L306" s="70"/>
      <c r="N306" s="334">
        <v>3</v>
      </c>
      <c r="O306" s="335">
        <f t="shared" si="64"/>
        <v>0.26173668925826415</v>
      </c>
      <c r="P306" s="330"/>
      <c r="Q306" s="239">
        <f t="shared" si="65"/>
        <v>0.22760251046025104</v>
      </c>
      <c r="S306" s="239">
        <f t="shared" si="68"/>
        <v>1.1499727693204613</v>
      </c>
    </row>
    <row r="307" spans="1:22" x14ac:dyDescent="0.25">
      <c r="B307" s="47"/>
      <c r="E307" s="76">
        <v>4</v>
      </c>
      <c r="F307" s="234" t="s">
        <v>63</v>
      </c>
      <c r="G307" s="289">
        <f t="shared" si="66"/>
        <v>1.3725459473827476E-2</v>
      </c>
      <c r="I307" s="255"/>
      <c r="J307" s="289">
        <f t="shared" si="67"/>
        <v>8.4959049935094344E-2</v>
      </c>
      <c r="K307" s="47"/>
      <c r="L307" s="70"/>
      <c r="N307" s="332">
        <v>4</v>
      </c>
      <c r="O307" s="193">
        <f t="shared" si="64"/>
        <v>0.33983619974037738</v>
      </c>
      <c r="P307" s="330"/>
      <c r="Q307" s="239">
        <f t="shared" si="65"/>
        <v>0.29551673640167364</v>
      </c>
      <c r="S307" s="239">
        <f t="shared" si="68"/>
        <v>1.1499727693204611</v>
      </c>
    </row>
    <row r="308" spans="1:22" x14ac:dyDescent="0.25">
      <c r="B308" s="47"/>
      <c r="E308" s="76">
        <v>5</v>
      </c>
      <c r="F308" s="234" t="s">
        <v>63</v>
      </c>
      <c r="G308" s="289">
        <f t="shared" si="66"/>
        <v>1.3673864020288166E-2</v>
      </c>
      <c r="I308" s="255"/>
      <c r="J308" s="289">
        <f t="shared" si="67"/>
        <v>8.4639679882526797E-2</v>
      </c>
      <c r="K308" s="47"/>
      <c r="L308" s="70"/>
      <c r="N308" s="332">
        <v>5</v>
      </c>
      <c r="O308" s="193">
        <f t="shared" si="64"/>
        <v>0.42319839941263399</v>
      </c>
      <c r="P308" s="330"/>
      <c r="Q308" s="239">
        <f t="shared" si="65"/>
        <v>0.36800732217573223</v>
      </c>
      <c r="S308" s="239">
        <f t="shared" si="68"/>
        <v>1.1499727693204613</v>
      </c>
    </row>
    <row r="309" spans="1:22" x14ac:dyDescent="0.25">
      <c r="B309" s="47"/>
      <c r="C309" s="235"/>
      <c r="E309" s="76">
        <v>10</v>
      </c>
      <c r="F309" s="234" t="s">
        <v>63</v>
      </c>
      <c r="G309" s="333">
        <f t="shared" si="66"/>
        <v>1.4845984464816803E-2</v>
      </c>
      <c r="I309" s="255"/>
      <c r="J309" s="333">
        <f t="shared" si="67"/>
        <v>9.1894973562606716E-2</v>
      </c>
      <c r="K309" s="47"/>
      <c r="L309" s="70"/>
      <c r="N309" s="334">
        <v>10</v>
      </c>
      <c r="O309" s="335">
        <f t="shared" si="64"/>
        <v>0.91894973562606719</v>
      </c>
      <c r="P309" s="330"/>
      <c r="Q309" s="239">
        <f t="shared" si="65"/>
        <v>0.79910564853556509</v>
      </c>
      <c r="S309" s="239">
        <f t="shared" si="68"/>
        <v>1.1499727693204616</v>
      </c>
    </row>
    <row r="310" spans="1:22" x14ac:dyDescent="0.25">
      <c r="B310" s="47"/>
      <c r="C310" s="47"/>
      <c r="E310" s="76">
        <v>20</v>
      </c>
      <c r="F310" s="234" t="s">
        <v>63</v>
      </c>
      <c r="G310" s="289">
        <f t="shared" si="66"/>
        <v>1.7052581533375157E-2</v>
      </c>
      <c r="I310" s="255"/>
      <c r="J310" s="289">
        <f t="shared" si="67"/>
        <v>0.10555356115974775</v>
      </c>
      <c r="K310" s="47"/>
      <c r="L310" s="70"/>
      <c r="N310" s="332">
        <v>20</v>
      </c>
      <c r="O310" s="193">
        <f t="shared" si="64"/>
        <v>2.1110712231949549</v>
      </c>
      <c r="P310" s="330"/>
      <c r="Q310" s="239">
        <f t="shared" si="65"/>
        <v>1.835757575757575</v>
      </c>
      <c r="S310" s="239">
        <f t="shared" si="68"/>
        <v>1.1499727693204611</v>
      </c>
    </row>
    <row r="311" spans="1:22" x14ac:dyDescent="0.25">
      <c r="E311" s="76">
        <v>30</v>
      </c>
      <c r="F311" s="234" t="s">
        <v>63</v>
      </c>
      <c r="G311" s="289">
        <f t="shared" si="66"/>
        <v>2.4960535597603497E-2</v>
      </c>
      <c r="I311" s="255"/>
      <c r="J311" s="289">
        <f t="shared" si="67"/>
        <v>0.15450290711849948</v>
      </c>
      <c r="K311" s="47"/>
      <c r="L311" s="70"/>
      <c r="N311" s="332">
        <v>30</v>
      </c>
      <c r="O311" s="193">
        <f t="shared" si="64"/>
        <v>4.6350872135549848</v>
      </c>
      <c r="P311" s="330"/>
      <c r="Q311" s="239">
        <f t="shared" si="65"/>
        <v>4.0306060606060594</v>
      </c>
      <c r="S311" s="239">
        <f t="shared" si="68"/>
        <v>1.1499727693204611</v>
      </c>
    </row>
    <row r="312" spans="1:22" x14ac:dyDescent="0.25">
      <c r="E312" s="76">
        <v>40</v>
      </c>
      <c r="F312" s="234" t="s">
        <v>63</v>
      </c>
      <c r="G312" s="289">
        <f t="shared" si="66"/>
        <v>3.0858794847183811E-2</v>
      </c>
      <c r="I312" s="255"/>
      <c r="J312" s="289">
        <f t="shared" si="67"/>
        <v>0.19101246827896726</v>
      </c>
      <c r="K312" s="47"/>
      <c r="L312" s="70"/>
      <c r="N312" s="332">
        <v>40</v>
      </c>
      <c r="O312" s="193">
        <f t="shared" si="64"/>
        <v>7.64049873115869</v>
      </c>
      <c r="P312" s="330"/>
      <c r="Q312" s="239">
        <f t="shared" si="65"/>
        <v>6.6440692640692642</v>
      </c>
      <c r="S312" s="239">
        <f t="shared" si="68"/>
        <v>1.1499727693204611</v>
      </c>
    </row>
    <row r="313" spans="1:22" x14ac:dyDescent="0.25">
      <c r="E313" s="76">
        <v>50</v>
      </c>
      <c r="F313" s="234" t="s">
        <v>63</v>
      </c>
      <c r="G313" s="289">
        <f t="shared" si="66"/>
        <v>3.5953176170904905E-2</v>
      </c>
      <c r="I313" s="255"/>
      <c r="J313" s="289">
        <f t="shared" si="67"/>
        <v>0.22254611552012138</v>
      </c>
      <c r="K313" s="47"/>
      <c r="L313" s="70"/>
      <c r="N313" s="332">
        <v>50</v>
      </c>
      <c r="O313" s="193">
        <f t="shared" si="64"/>
        <v>11.127305776006068</v>
      </c>
      <c r="P313" s="330"/>
      <c r="Q313" s="239">
        <f t="shared" si="65"/>
        <v>9.6761471861471868</v>
      </c>
      <c r="S313" s="239">
        <f t="shared" si="68"/>
        <v>1.1499727693204611</v>
      </c>
    </row>
    <row r="314" spans="1:22" x14ac:dyDescent="0.25">
      <c r="E314" s="76">
        <v>60</v>
      </c>
      <c r="F314" s="234" t="s">
        <v>63</v>
      </c>
      <c r="G314" s="289">
        <f t="shared" si="66"/>
        <v>4.0645618531696383E-2</v>
      </c>
      <c r="I314" s="255"/>
      <c r="J314" s="289">
        <f t="shared" si="67"/>
        <v>0.25159180580161861</v>
      </c>
      <c r="K314" s="47"/>
      <c r="L314" s="70"/>
      <c r="N314" s="332">
        <v>60</v>
      </c>
      <c r="O314" s="193">
        <f t="shared" si="64"/>
        <v>15.095508348097116</v>
      </c>
      <c r="P314" s="330"/>
      <c r="Q314" s="239">
        <f t="shared" si="65"/>
        <v>13.126839826839825</v>
      </c>
      <c r="S314" s="239">
        <f t="shared" si="68"/>
        <v>1.1499727693204611</v>
      </c>
    </row>
    <row r="315" spans="1:22" x14ac:dyDescent="0.25">
      <c r="E315" s="76">
        <v>70</v>
      </c>
      <c r="F315" s="234" t="s">
        <v>63</v>
      </c>
      <c r="G315" s="333">
        <f t="shared" si="66"/>
        <v>4.5108381485099526E-2</v>
      </c>
      <c r="I315" s="260"/>
      <c r="J315" s="360">
        <f t="shared" si="67"/>
        <v>0.27921580639188354</v>
      </c>
      <c r="K315" s="145"/>
      <c r="L315" s="337"/>
      <c r="N315" s="338">
        <v>70</v>
      </c>
      <c r="O315" s="339">
        <f t="shared" si="64"/>
        <v>19.545106447431849</v>
      </c>
      <c r="P315" s="340"/>
      <c r="Q315" s="239">
        <f t="shared" si="65"/>
        <v>16.996147186147187</v>
      </c>
      <c r="S315" s="239">
        <f t="shared" si="68"/>
        <v>1.1499727693204613</v>
      </c>
    </row>
    <row r="318" spans="1:22" ht="15.75" thickBot="1" x14ac:dyDescent="0.3">
      <c r="A318" s="268"/>
      <c r="B318" s="268"/>
      <c r="C318" s="268"/>
      <c r="D318" s="268"/>
      <c r="E318" s="268"/>
      <c r="F318" s="268"/>
      <c r="G318" s="268"/>
      <c r="H318" s="268"/>
      <c r="I318" s="268"/>
      <c r="J318" s="268"/>
      <c r="K318" s="268"/>
      <c r="L318" s="268"/>
      <c r="M318" s="268"/>
      <c r="N318" s="268"/>
      <c r="O318" s="268"/>
      <c r="P318" s="268"/>
      <c r="Q318" s="268"/>
      <c r="R318" s="268"/>
      <c r="S318" s="268"/>
      <c r="T318" s="268"/>
      <c r="U318" s="268"/>
      <c r="V318" s="268"/>
    </row>
    <row r="319" spans="1:22" ht="15.75" thickTop="1" x14ac:dyDescent="0.25">
      <c r="D319" s="379" t="s">
        <v>123</v>
      </c>
      <c r="E319" s="380" t="s">
        <v>124</v>
      </c>
      <c r="F319" s="380" t="s">
        <v>125</v>
      </c>
      <c r="G319" s="380" t="s">
        <v>125</v>
      </c>
      <c r="H319" s="380" t="s">
        <v>126</v>
      </c>
      <c r="I319" s="380" t="s">
        <v>127</v>
      </c>
      <c r="J319" s="380" t="s">
        <v>128</v>
      </c>
      <c r="K319" s="380" t="s">
        <v>129</v>
      </c>
      <c r="L319" s="380" t="s">
        <v>6</v>
      </c>
      <c r="M319" s="379" t="s">
        <v>7</v>
      </c>
      <c r="N319" s="379" t="s">
        <v>8</v>
      </c>
      <c r="O319" s="379" t="s">
        <v>9</v>
      </c>
      <c r="P319" s="379" t="s">
        <v>10</v>
      </c>
    </row>
    <row r="320" spans="1:22" ht="15.75" thickBot="1" x14ac:dyDescent="0.3">
      <c r="B320" s="42" t="s">
        <v>72</v>
      </c>
    </row>
    <row r="321" spans="1:22" ht="15.75" thickBot="1" x14ac:dyDescent="0.3">
      <c r="K321" s="272" t="s">
        <v>78</v>
      </c>
      <c r="N321" s="376" t="s">
        <v>223</v>
      </c>
      <c r="O321" s="377"/>
      <c r="P321" s="211"/>
      <c r="Q321" s="211"/>
      <c r="R321" s="211"/>
      <c r="S321" s="211"/>
      <c r="T321" s="212"/>
    </row>
    <row r="322" spans="1:22" x14ac:dyDescent="0.25">
      <c r="B322" s="273" t="s">
        <v>73</v>
      </c>
      <c r="F322" s="244"/>
      <c r="L322" s="244"/>
      <c r="N322" s="244"/>
      <c r="Q322" s="244"/>
      <c r="R322" s="244"/>
      <c r="S322" s="244"/>
      <c r="T322" s="244"/>
      <c r="U322" s="244"/>
      <c r="V322" s="244"/>
    </row>
    <row r="323" spans="1:22" x14ac:dyDescent="0.25">
      <c r="J323" s="148" t="s">
        <v>60</v>
      </c>
      <c r="K323" s="93">
        <v>1</v>
      </c>
    </row>
    <row r="324" spans="1:22" x14ac:dyDescent="0.25">
      <c r="A324" s="346" t="s">
        <v>28</v>
      </c>
      <c r="B324" s="274" t="s">
        <v>74</v>
      </c>
      <c r="C324" s="274"/>
      <c r="D324" s="274"/>
      <c r="E324" s="275" t="s">
        <v>16</v>
      </c>
      <c r="F324" s="275" t="s">
        <v>15</v>
      </c>
      <c r="G324" s="276" t="s">
        <v>14</v>
      </c>
      <c r="H324" s="276" t="s">
        <v>13</v>
      </c>
      <c r="I324" s="276" t="s">
        <v>3</v>
      </c>
      <c r="J324" s="276" t="s">
        <v>4</v>
      </c>
      <c r="K324" s="276" t="s">
        <v>5</v>
      </c>
      <c r="L324" s="276" t="s">
        <v>6</v>
      </c>
      <c r="M324" s="276" t="s">
        <v>20</v>
      </c>
      <c r="N324" s="276" t="s">
        <v>21</v>
      </c>
      <c r="O324" s="276" t="s">
        <v>22</v>
      </c>
      <c r="P324" s="276" t="s">
        <v>23</v>
      </c>
      <c r="Q324" s="276" t="s">
        <v>24</v>
      </c>
      <c r="R324" s="274"/>
      <c r="S324" s="274"/>
      <c r="T324" s="274"/>
      <c r="U324" s="274"/>
      <c r="V324" s="274"/>
    </row>
    <row r="325" spans="1:22" x14ac:dyDescent="0.25">
      <c r="B325" s="276" t="s">
        <v>2</v>
      </c>
      <c r="C325" s="277"/>
      <c r="D325" s="277" t="s">
        <v>41</v>
      </c>
      <c r="E325" s="276" t="s">
        <v>41</v>
      </c>
      <c r="F325" s="276" t="s">
        <v>41</v>
      </c>
      <c r="G325" s="276" t="s">
        <v>41</v>
      </c>
      <c r="H325" s="276" t="s">
        <v>41</v>
      </c>
      <c r="I325" s="276" t="s">
        <v>41</v>
      </c>
      <c r="J325" s="276" t="s">
        <v>41</v>
      </c>
      <c r="K325" s="276" t="s">
        <v>41</v>
      </c>
      <c r="L325" s="276" t="s">
        <v>41</v>
      </c>
      <c r="M325" s="276" t="s">
        <v>41</v>
      </c>
      <c r="N325" s="276" t="s">
        <v>41</v>
      </c>
      <c r="O325" s="276" t="s">
        <v>41</v>
      </c>
      <c r="P325" s="276" t="s">
        <v>41</v>
      </c>
      <c r="Q325" s="276" t="s">
        <v>41</v>
      </c>
      <c r="R325" s="277" t="s">
        <v>41</v>
      </c>
      <c r="S325" s="277" t="s">
        <v>41</v>
      </c>
      <c r="T325" s="277" t="s">
        <v>41</v>
      </c>
      <c r="U325" s="277" t="s">
        <v>41</v>
      </c>
      <c r="V325" s="277" t="s">
        <v>41</v>
      </c>
    </row>
    <row r="326" spans="1:22" x14ac:dyDescent="0.25">
      <c r="B326" s="276">
        <v>1</v>
      </c>
      <c r="C326" s="341"/>
      <c r="D326" s="156">
        <f t="shared" ref="D326:V337" si="69">(D99*$K$323)/$B326</f>
        <v>0.25981076990612395</v>
      </c>
      <c r="E326" s="156">
        <f t="shared" si="69"/>
        <v>0.29878238539204249</v>
      </c>
      <c r="F326" s="156">
        <f t="shared" si="69"/>
        <v>0.34359974320084885</v>
      </c>
      <c r="G326" s="156">
        <f t="shared" si="69"/>
        <v>0.39513970468097614</v>
      </c>
      <c r="H326" s="156">
        <f t="shared" si="69"/>
        <v>0.4544106603831225</v>
      </c>
      <c r="I326" s="156">
        <f t="shared" si="69"/>
        <v>0.52257225944059083</v>
      </c>
      <c r="J326" s="156">
        <f t="shared" si="69"/>
        <v>0.60095809835667946</v>
      </c>
      <c r="K326" s="156">
        <f t="shared" si="69"/>
        <v>0.69110181311018137</v>
      </c>
      <c r="L326" s="382">
        <f t="shared" si="69"/>
        <v>0.79476708507670857</v>
      </c>
      <c r="M326" s="143">
        <f t="shared" si="69"/>
        <v>0.91398214783821474</v>
      </c>
      <c r="N326" s="143">
        <f t="shared" si="69"/>
        <v>1.051079470013947</v>
      </c>
      <c r="O326" s="143">
        <f t="shared" si="69"/>
        <v>1.2087413905160389</v>
      </c>
      <c r="P326" s="143">
        <f t="shared" si="69"/>
        <v>1.3900525990934447</v>
      </c>
      <c r="Q326" s="143">
        <f t="shared" si="69"/>
        <v>1.5985604889574612</v>
      </c>
      <c r="R326" s="278">
        <f t="shared" si="69"/>
        <v>1.8383445623010801</v>
      </c>
      <c r="S326" s="278">
        <f t="shared" si="69"/>
        <v>2.1140962466462421</v>
      </c>
      <c r="T326" s="278">
        <f t="shared" si="69"/>
        <v>2.4312106836431782</v>
      </c>
      <c r="U326" s="278">
        <f t="shared" si="69"/>
        <v>2.7958922861896545</v>
      </c>
      <c r="V326" s="278">
        <f t="shared" si="69"/>
        <v>3.2152761291181022</v>
      </c>
    </row>
    <row r="327" spans="1:22" x14ac:dyDescent="0.25">
      <c r="B327" s="276">
        <v>2</v>
      </c>
      <c r="C327" s="341"/>
      <c r="D327" s="160">
        <f t="shared" si="69"/>
        <v>0.24198390887769269</v>
      </c>
      <c r="E327" s="160">
        <f t="shared" si="69"/>
        <v>0.27828149520934659</v>
      </c>
      <c r="F327" s="160">
        <f t="shared" si="69"/>
        <v>0.32002371949074854</v>
      </c>
      <c r="G327" s="160">
        <f t="shared" si="69"/>
        <v>0.36802727741436081</v>
      </c>
      <c r="H327" s="160">
        <f t="shared" si="69"/>
        <v>0.42323136902651493</v>
      </c>
      <c r="I327" s="160">
        <f t="shared" si="69"/>
        <v>0.48671607438049214</v>
      </c>
      <c r="J327" s="160">
        <f t="shared" si="69"/>
        <v>0.5597234855375659</v>
      </c>
      <c r="K327" s="160">
        <f t="shared" si="69"/>
        <v>0.64368200836820078</v>
      </c>
      <c r="L327" s="384">
        <f t="shared" si="69"/>
        <v>0.74023430962343084</v>
      </c>
      <c r="M327" s="94">
        <f t="shared" si="69"/>
        <v>0.85126945606694537</v>
      </c>
      <c r="N327" s="94">
        <f t="shared" si="69"/>
        <v>0.97895987447698707</v>
      </c>
      <c r="O327" s="94">
        <f t="shared" si="69"/>
        <v>1.125803855648535</v>
      </c>
      <c r="P327" s="94">
        <f t="shared" si="69"/>
        <v>1.2946744339958152</v>
      </c>
      <c r="Q327" s="94">
        <f t="shared" si="69"/>
        <v>1.4888755990951874</v>
      </c>
      <c r="R327" s="278">
        <f t="shared" si="69"/>
        <v>1.7122069389594654</v>
      </c>
      <c r="S327" s="278">
        <f t="shared" si="69"/>
        <v>1.969037979803385</v>
      </c>
      <c r="T327" s="278">
        <f t="shared" si="69"/>
        <v>2.2643936767738926</v>
      </c>
      <c r="U327" s="278">
        <f t="shared" si="69"/>
        <v>2.6040527282899761</v>
      </c>
      <c r="V327" s="278">
        <f t="shared" si="69"/>
        <v>2.9946606375334723</v>
      </c>
    </row>
    <row r="328" spans="1:22" x14ac:dyDescent="0.25">
      <c r="B328" s="276">
        <v>3</v>
      </c>
      <c r="C328" s="342"/>
      <c r="D328" s="163">
        <f t="shared" si="69"/>
        <v>0.23202183947945176</v>
      </c>
      <c r="E328" s="163">
        <f t="shared" si="69"/>
        <v>0.26682511540136949</v>
      </c>
      <c r="F328" s="163">
        <f t="shared" si="69"/>
        <v>0.3068488827115749</v>
      </c>
      <c r="G328" s="163">
        <f t="shared" si="69"/>
        <v>0.35287621511831113</v>
      </c>
      <c r="H328" s="163">
        <f t="shared" si="69"/>
        <v>0.40580764738605773</v>
      </c>
      <c r="I328" s="163">
        <f t="shared" si="69"/>
        <v>0.46667879449396638</v>
      </c>
      <c r="J328" s="163">
        <f t="shared" si="69"/>
        <v>0.5366806136680613</v>
      </c>
      <c r="K328" s="163">
        <f t="shared" si="69"/>
        <v>0.6171827057182705</v>
      </c>
      <c r="L328" s="386">
        <f t="shared" si="69"/>
        <v>0.70976011157601093</v>
      </c>
      <c r="M328" s="146">
        <f t="shared" si="69"/>
        <v>0.81622412831241264</v>
      </c>
      <c r="N328" s="146">
        <f t="shared" si="69"/>
        <v>0.93865774755927445</v>
      </c>
      <c r="O328" s="146">
        <f t="shared" si="69"/>
        <v>1.0794564096931654</v>
      </c>
      <c r="P328" s="146">
        <f t="shared" si="69"/>
        <v>1.2413748711471402</v>
      </c>
      <c r="Q328" s="146">
        <f t="shared" si="69"/>
        <v>1.4275811018192111</v>
      </c>
      <c r="R328" s="279">
        <f t="shared" si="69"/>
        <v>1.6417182670920927</v>
      </c>
      <c r="S328" s="279">
        <f t="shared" si="69"/>
        <v>1.8879760071559064</v>
      </c>
      <c r="T328" s="279">
        <f t="shared" si="69"/>
        <v>2.171172408229292</v>
      </c>
      <c r="U328" s="279">
        <f t="shared" si="69"/>
        <v>2.4968482694636855</v>
      </c>
      <c r="V328" s="279">
        <f t="shared" si="69"/>
        <v>2.8713755098832383</v>
      </c>
    </row>
    <row r="329" spans="1:22" x14ac:dyDescent="0.25">
      <c r="B329" s="276">
        <v>4</v>
      </c>
      <c r="C329" s="341"/>
      <c r="D329" s="160">
        <f t="shared" si="69"/>
        <v>0.2240259679887584</v>
      </c>
      <c r="E329" s="160">
        <f t="shared" si="69"/>
        <v>0.25762986318707215</v>
      </c>
      <c r="F329" s="160">
        <f t="shared" si="69"/>
        <v>0.29627434266513297</v>
      </c>
      <c r="G329" s="160">
        <f t="shared" si="69"/>
        <v>0.34071549406490287</v>
      </c>
      <c r="H329" s="160">
        <f t="shared" si="69"/>
        <v>0.39182281817463827</v>
      </c>
      <c r="I329" s="160">
        <f t="shared" si="69"/>
        <v>0.45059624090083394</v>
      </c>
      <c r="J329" s="160">
        <f t="shared" si="69"/>
        <v>0.51818567703595897</v>
      </c>
      <c r="K329" s="160">
        <f t="shared" si="69"/>
        <v>0.59591352859135283</v>
      </c>
      <c r="L329" s="384">
        <f t="shared" si="69"/>
        <v>0.68530055788005573</v>
      </c>
      <c r="M329" s="94">
        <f t="shared" si="69"/>
        <v>0.78809564156206402</v>
      </c>
      <c r="N329" s="94">
        <f t="shared" si="69"/>
        <v>0.90630998779637351</v>
      </c>
      <c r="O329" s="94">
        <f t="shared" si="69"/>
        <v>1.0422564859658294</v>
      </c>
      <c r="P329" s="94">
        <f t="shared" si="69"/>
        <v>1.1985949588607037</v>
      </c>
      <c r="Q329" s="94">
        <f t="shared" si="69"/>
        <v>1.3783842026898092</v>
      </c>
      <c r="R329" s="278">
        <f t="shared" si="69"/>
        <v>1.5851418330932805</v>
      </c>
      <c r="S329" s="278">
        <f t="shared" si="69"/>
        <v>1.8229131080572725</v>
      </c>
      <c r="T329" s="278">
        <f t="shared" si="69"/>
        <v>2.0963500742658634</v>
      </c>
      <c r="U329" s="278">
        <f t="shared" si="69"/>
        <v>2.4108025854057429</v>
      </c>
      <c r="V329" s="278">
        <f t="shared" si="69"/>
        <v>2.7724229732166039</v>
      </c>
    </row>
    <row r="330" spans="1:22" x14ac:dyDescent="0.25">
      <c r="B330" s="276">
        <v>5</v>
      </c>
      <c r="C330" s="341"/>
      <c r="D330" s="160">
        <f t="shared" si="69"/>
        <v>0.21681657566108409</v>
      </c>
      <c r="E330" s="160">
        <f t="shared" si="69"/>
        <v>0.24933906201024664</v>
      </c>
      <c r="F330" s="160">
        <f t="shared" si="69"/>
        <v>0.28673992131178361</v>
      </c>
      <c r="G330" s="160">
        <f t="shared" si="69"/>
        <v>0.32975090950855113</v>
      </c>
      <c r="H330" s="160">
        <f t="shared" si="69"/>
        <v>0.37921354593483375</v>
      </c>
      <c r="I330" s="160">
        <f t="shared" si="69"/>
        <v>0.43609557782505881</v>
      </c>
      <c r="J330" s="160">
        <f t="shared" si="69"/>
        <v>0.50150991449881754</v>
      </c>
      <c r="K330" s="160">
        <f t="shared" si="69"/>
        <v>0.57673640167364015</v>
      </c>
      <c r="L330" s="384">
        <f t="shared" si="69"/>
        <v>0.66324686192468607</v>
      </c>
      <c r="M330" s="94">
        <f t="shared" si="69"/>
        <v>0.76273389121338897</v>
      </c>
      <c r="N330" s="94">
        <f t="shared" si="69"/>
        <v>0.8771439748953973</v>
      </c>
      <c r="O330" s="94">
        <f t="shared" si="69"/>
        <v>1.0087155711297069</v>
      </c>
      <c r="P330" s="94">
        <f t="shared" si="69"/>
        <v>1.1600229067991628</v>
      </c>
      <c r="Q330" s="94">
        <f t="shared" si="69"/>
        <v>1.3340263428190371</v>
      </c>
      <c r="R330" s="278">
        <f t="shared" si="69"/>
        <v>1.5341302942418924</v>
      </c>
      <c r="S330" s="278">
        <f t="shared" si="69"/>
        <v>1.7642498383781759</v>
      </c>
      <c r="T330" s="278">
        <f t="shared" si="69"/>
        <v>2.0288873141349022</v>
      </c>
      <c r="U330" s="278">
        <f t="shared" si="69"/>
        <v>2.3332204112551373</v>
      </c>
      <c r="V330" s="278">
        <f t="shared" si="69"/>
        <v>2.6832034729434078</v>
      </c>
    </row>
    <row r="331" spans="1:22" x14ac:dyDescent="0.25">
      <c r="B331" s="276">
        <v>10</v>
      </c>
      <c r="C331" s="342"/>
      <c r="D331" s="163">
        <f t="shared" si="69"/>
        <v>0.18430877025629783</v>
      </c>
      <c r="E331" s="163">
        <f t="shared" si="69"/>
        <v>0.21195508579474248</v>
      </c>
      <c r="F331" s="163">
        <f t="shared" si="69"/>
        <v>0.24374834866395384</v>
      </c>
      <c r="G331" s="163">
        <f t="shared" si="69"/>
        <v>0.28031060096354687</v>
      </c>
      <c r="H331" s="163">
        <f t="shared" si="69"/>
        <v>0.32235719110807892</v>
      </c>
      <c r="I331" s="163">
        <f t="shared" si="69"/>
        <v>0.37071076977429074</v>
      </c>
      <c r="J331" s="163">
        <f t="shared" si="69"/>
        <v>0.42631738524043428</v>
      </c>
      <c r="K331" s="163">
        <f t="shared" si="69"/>
        <v>0.4902649930264994</v>
      </c>
      <c r="L331" s="386">
        <f t="shared" si="69"/>
        <v>0.56380474198047437</v>
      </c>
      <c r="M331" s="146">
        <f t="shared" si="69"/>
        <v>0.64837545327754542</v>
      </c>
      <c r="N331" s="146">
        <f t="shared" si="69"/>
        <v>0.74563177126917712</v>
      </c>
      <c r="O331" s="146">
        <f t="shared" si="69"/>
        <v>0.85747653695955373</v>
      </c>
      <c r="P331" s="146">
        <f t="shared" si="69"/>
        <v>0.9860980175034868</v>
      </c>
      <c r="Q331" s="146">
        <f t="shared" si="69"/>
        <v>1.1340127201290098</v>
      </c>
      <c r="R331" s="279">
        <f t="shared" si="69"/>
        <v>1.3041146281483613</v>
      </c>
      <c r="S331" s="279">
        <f t="shared" si="69"/>
        <v>1.4997318223706153</v>
      </c>
      <c r="T331" s="279">
        <f t="shared" si="69"/>
        <v>1.7246915957262074</v>
      </c>
      <c r="U331" s="279">
        <f t="shared" si="69"/>
        <v>1.9833953350851385</v>
      </c>
      <c r="V331" s="279">
        <f t="shared" si="69"/>
        <v>2.280904635347909</v>
      </c>
    </row>
    <row r="332" spans="1:22" x14ac:dyDescent="0.25">
      <c r="B332" s="276">
        <v>20</v>
      </c>
      <c r="C332" s="341"/>
      <c r="D332" s="160">
        <f t="shared" si="69"/>
        <v>0.14050931667913397</v>
      </c>
      <c r="E332" s="160">
        <f t="shared" si="69"/>
        <v>0.16158571418100406</v>
      </c>
      <c r="F332" s="160">
        <f t="shared" si="69"/>
        <v>0.18582357130815469</v>
      </c>
      <c r="G332" s="160">
        <f t="shared" si="69"/>
        <v>0.21369710700437788</v>
      </c>
      <c r="H332" s="160">
        <f t="shared" si="69"/>
        <v>0.24575167305503451</v>
      </c>
      <c r="I332" s="160">
        <f t="shared" si="69"/>
        <v>0.28261442401328968</v>
      </c>
      <c r="J332" s="160">
        <f t="shared" si="69"/>
        <v>0.32500658761528312</v>
      </c>
      <c r="K332" s="160">
        <f t="shared" si="69"/>
        <v>0.37375757575757562</v>
      </c>
      <c r="L332" s="384">
        <f t="shared" si="69"/>
        <v>0.42982121212121188</v>
      </c>
      <c r="M332" s="94">
        <f t="shared" si="69"/>
        <v>0.49429439393939367</v>
      </c>
      <c r="N332" s="94">
        <f t="shared" si="69"/>
        <v>0.56843855303030266</v>
      </c>
      <c r="O332" s="94">
        <f t="shared" si="69"/>
        <v>0.65370433598484801</v>
      </c>
      <c r="P332" s="94">
        <f t="shared" si="69"/>
        <v>0.75175998638257513</v>
      </c>
      <c r="Q332" s="94">
        <f t="shared" si="69"/>
        <v>0.86452398433996136</v>
      </c>
      <c r="R332" s="278">
        <f t="shared" si="69"/>
        <v>0.99420258199095546</v>
      </c>
      <c r="S332" s="278">
        <f t="shared" si="69"/>
        <v>1.1433329692895986</v>
      </c>
      <c r="T332" s="278">
        <f t="shared" si="69"/>
        <v>1.3148329146830382</v>
      </c>
      <c r="U332" s="278">
        <f t="shared" si="69"/>
        <v>1.5120578518854939</v>
      </c>
      <c r="V332" s="278">
        <f t="shared" si="69"/>
        <v>1.7388665296683179</v>
      </c>
    </row>
    <row r="333" spans="1:22" x14ac:dyDescent="0.25">
      <c r="B333" s="276">
        <v>30</v>
      </c>
      <c r="C333" s="341"/>
      <c r="D333" s="160">
        <f t="shared" si="69"/>
        <v>0.11339248433478248</v>
      </c>
      <c r="E333" s="160">
        <f t="shared" si="69"/>
        <v>0.13040135698499986</v>
      </c>
      <c r="F333" s="160">
        <f t="shared" si="69"/>
        <v>0.14996156053274981</v>
      </c>
      <c r="G333" s="160">
        <f t="shared" si="69"/>
        <v>0.17245579461266225</v>
      </c>
      <c r="H333" s="160">
        <f t="shared" si="69"/>
        <v>0.19832416380456158</v>
      </c>
      <c r="I333" s="160">
        <f t="shared" si="69"/>
        <v>0.22807278837524583</v>
      </c>
      <c r="J333" s="160">
        <f t="shared" si="69"/>
        <v>0.26228370663153266</v>
      </c>
      <c r="K333" s="160">
        <f t="shared" si="69"/>
        <v>0.30162626262626258</v>
      </c>
      <c r="L333" s="384">
        <f t="shared" si="69"/>
        <v>0.34687020202020197</v>
      </c>
      <c r="M333" s="94">
        <f t="shared" si="69"/>
        <v>0.3989007323232322</v>
      </c>
      <c r="N333" s="94">
        <f t="shared" si="69"/>
        <v>0.45873584217171698</v>
      </c>
      <c r="O333" s="94">
        <f t="shared" si="69"/>
        <v>0.52754621849747452</v>
      </c>
      <c r="P333" s="94">
        <f t="shared" si="69"/>
        <v>0.60667815127209557</v>
      </c>
      <c r="Q333" s="94">
        <f t="shared" si="69"/>
        <v>0.69767987396290987</v>
      </c>
      <c r="R333" s="278">
        <f t="shared" si="69"/>
        <v>0.80233185505734628</v>
      </c>
      <c r="S333" s="278">
        <f t="shared" si="69"/>
        <v>0.9226816333159481</v>
      </c>
      <c r="T333" s="278">
        <f t="shared" si="69"/>
        <v>1.0610838783133403</v>
      </c>
      <c r="U333" s="278">
        <f t="shared" si="69"/>
        <v>1.2202464600603413</v>
      </c>
      <c r="V333" s="278">
        <f t="shared" si="69"/>
        <v>1.4032834290693925</v>
      </c>
    </row>
    <row r="334" spans="1:22" x14ac:dyDescent="0.25">
      <c r="B334" s="276">
        <v>40</v>
      </c>
      <c r="C334" s="341"/>
      <c r="D334" s="160">
        <f t="shared" si="69"/>
        <v>9.9238020799525178E-2</v>
      </c>
      <c r="E334" s="160">
        <f t="shared" si="69"/>
        <v>0.11412372391945395</v>
      </c>
      <c r="F334" s="160">
        <f t="shared" si="69"/>
        <v>0.13124228250737205</v>
      </c>
      <c r="G334" s="160">
        <f t="shared" si="69"/>
        <v>0.15092862488347786</v>
      </c>
      <c r="H334" s="160">
        <f t="shared" si="69"/>
        <v>0.17356791861599952</v>
      </c>
      <c r="I334" s="160">
        <f t="shared" si="69"/>
        <v>0.19960310640839943</v>
      </c>
      <c r="J334" s="160">
        <f t="shared" si="69"/>
        <v>0.22954357236965933</v>
      </c>
      <c r="K334" s="160">
        <f t="shared" si="69"/>
        <v>0.26397510822510817</v>
      </c>
      <c r="L334" s="384">
        <f t="shared" si="69"/>
        <v>0.30357137445887439</v>
      </c>
      <c r="M334" s="94">
        <f t="shared" si="69"/>
        <v>0.34910708062770551</v>
      </c>
      <c r="N334" s="94">
        <f t="shared" si="69"/>
        <v>0.4014731427218613</v>
      </c>
      <c r="O334" s="94">
        <f t="shared" si="69"/>
        <v>0.46169411413014039</v>
      </c>
      <c r="P334" s="94">
        <f t="shared" si="69"/>
        <v>0.5309482312496614</v>
      </c>
      <c r="Q334" s="94">
        <f t="shared" si="69"/>
        <v>0.61059046593711064</v>
      </c>
      <c r="R334" s="278">
        <f t="shared" si="69"/>
        <v>0.70217903582767716</v>
      </c>
      <c r="S334" s="278">
        <f t="shared" si="69"/>
        <v>0.8075058912018287</v>
      </c>
      <c r="T334" s="278">
        <f t="shared" si="69"/>
        <v>0.92863177488210291</v>
      </c>
      <c r="U334" s="278">
        <f t="shared" si="69"/>
        <v>1.0679265411144183</v>
      </c>
      <c r="V334" s="278">
        <f t="shared" si="69"/>
        <v>1.2281155222815809</v>
      </c>
    </row>
    <row r="335" spans="1:22" x14ac:dyDescent="0.25">
      <c r="B335" s="276">
        <v>50</v>
      </c>
      <c r="C335" s="341"/>
      <c r="D335" s="160">
        <f t="shared" si="69"/>
        <v>9.0268504787905587E-2</v>
      </c>
      <c r="E335" s="160">
        <f t="shared" si="69"/>
        <v>0.10380878050609142</v>
      </c>
      <c r="F335" s="160">
        <f t="shared" si="69"/>
        <v>0.11938009758200513</v>
      </c>
      <c r="G335" s="160">
        <f t="shared" si="69"/>
        <v>0.1372871122193059</v>
      </c>
      <c r="H335" s="160">
        <f t="shared" si="69"/>
        <v>0.15788017905220175</v>
      </c>
      <c r="I335" s="160">
        <f t="shared" si="69"/>
        <v>0.18156220591003203</v>
      </c>
      <c r="J335" s="160">
        <f t="shared" si="69"/>
        <v>0.20879653679653679</v>
      </c>
      <c r="K335" s="160">
        <f t="shared" si="69"/>
        <v>0.24011601731601728</v>
      </c>
      <c r="L335" s="384">
        <f t="shared" si="69"/>
        <v>0.27613341991341989</v>
      </c>
      <c r="M335" s="94">
        <f t="shared" si="69"/>
        <v>0.31755343290043281</v>
      </c>
      <c r="N335" s="94">
        <f t="shared" si="69"/>
        <v>0.36518644783549775</v>
      </c>
      <c r="O335" s="94">
        <f t="shared" si="69"/>
        <v>0.41996441501082238</v>
      </c>
      <c r="P335" s="94">
        <f t="shared" si="69"/>
        <v>0.48295907726244569</v>
      </c>
      <c r="Q335" s="94">
        <f t="shared" si="69"/>
        <v>0.55540293885181258</v>
      </c>
      <c r="R335" s="278">
        <f t="shared" si="69"/>
        <v>0.63871337967958441</v>
      </c>
      <c r="S335" s="278">
        <f t="shared" si="69"/>
        <v>0.73452038663152197</v>
      </c>
      <c r="T335" s="278">
        <f t="shared" si="69"/>
        <v>0.84469844462625021</v>
      </c>
      <c r="U335" s="278">
        <f t="shared" si="69"/>
        <v>0.9714032113201877</v>
      </c>
      <c r="V335" s="278">
        <f t="shared" si="69"/>
        <v>1.1171136930182157</v>
      </c>
    </row>
    <row r="336" spans="1:22" x14ac:dyDescent="0.25">
      <c r="B336" s="276">
        <v>60</v>
      </c>
      <c r="C336" s="341"/>
      <c r="D336" s="160">
        <f t="shared" si="69"/>
        <v>8.3891462538104852E-2</v>
      </c>
      <c r="E336" s="160">
        <f t="shared" si="69"/>
        <v>9.6475181918820568E-2</v>
      </c>
      <c r="F336" s="160">
        <f t="shared" si="69"/>
        <v>0.11094645920664364</v>
      </c>
      <c r="G336" s="160">
        <f t="shared" si="69"/>
        <v>0.12758842808764018</v>
      </c>
      <c r="H336" s="160">
        <f t="shared" si="69"/>
        <v>0.14672669230078619</v>
      </c>
      <c r="I336" s="160">
        <f t="shared" si="69"/>
        <v>0.16873569614590408</v>
      </c>
      <c r="J336" s="160">
        <f t="shared" si="69"/>
        <v>0.1940460505677897</v>
      </c>
      <c r="K336" s="160">
        <f t="shared" si="69"/>
        <v>0.22315295815295813</v>
      </c>
      <c r="L336" s="384">
        <f t="shared" si="69"/>
        <v>0.25662590187590184</v>
      </c>
      <c r="M336" s="94">
        <f t="shared" si="69"/>
        <v>0.29511978715728709</v>
      </c>
      <c r="N336" s="94">
        <f t="shared" si="69"/>
        <v>0.33938775523088011</v>
      </c>
      <c r="O336" s="94">
        <f t="shared" si="69"/>
        <v>0.3902959185155121</v>
      </c>
      <c r="P336" s="94">
        <f t="shared" si="69"/>
        <v>0.44884030629283889</v>
      </c>
      <c r="Q336" s="94">
        <f t="shared" si="69"/>
        <v>0.51616635223676466</v>
      </c>
      <c r="R336" s="278">
        <f t="shared" si="69"/>
        <v>0.59359130507227931</v>
      </c>
      <c r="S336" s="278">
        <f t="shared" si="69"/>
        <v>0.6826300008331212</v>
      </c>
      <c r="T336" s="278">
        <f t="shared" si="69"/>
        <v>0.78502450095808929</v>
      </c>
      <c r="U336" s="278">
        <f t="shared" si="69"/>
        <v>0.90277817610180267</v>
      </c>
      <c r="V336" s="278">
        <f t="shared" si="69"/>
        <v>1.0381949025170729</v>
      </c>
    </row>
    <row r="337" spans="1:22" x14ac:dyDescent="0.25">
      <c r="B337" s="276">
        <v>70</v>
      </c>
      <c r="C337" s="342"/>
      <c r="D337" s="163">
        <f t="shared" si="69"/>
        <v>7.8995833866486273E-2</v>
      </c>
      <c r="E337" s="163">
        <f t="shared" si="69"/>
        <v>9.0845208946459213E-2</v>
      </c>
      <c r="F337" s="163">
        <f t="shared" si="69"/>
        <v>0.10447199028842809</v>
      </c>
      <c r="G337" s="163">
        <f t="shared" si="69"/>
        <v>0.1201427888316923</v>
      </c>
      <c r="H337" s="163">
        <f t="shared" si="69"/>
        <v>0.13816420715644612</v>
      </c>
      <c r="I337" s="163">
        <f t="shared" si="69"/>
        <v>0.15888883822991304</v>
      </c>
      <c r="J337" s="163">
        <f t="shared" si="69"/>
        <v>0.18272216396439997</v>
      </c>
      <c r="K337" s="163">
        <f t="shared" si="69"/>
        <v>0.21013048855905997</v>
      </c>
      <c r="L337" s="386">
        <f t="shared" si="69"/>
        <v>0.24165006184291893</v>
      </c>
      <c r="M337" s="146">
        <f t="shared" si="69"/>
        <v>0.27789757111935676</v>
      </c>
      <c r="N337" s="146">
        <f t="shared" si="69"/>
        <v>0.31958220678726024</v>
      </c>
      <c r="O337" s="146">
        <f t="shared" si="69"/>
        <v>0.36751953780534929</v>
      </c>
      <c r="P337" s="146">
        <f t="shared" si="69"/>
        <v>0.42264746847615164</v>
      </c>
      <c r="Q337" s="146">
        <f t="shared" si="69"/>
        <v>0.48604458874757434</v>
      </c>
      <c r="R337" s="279">
        <f t="shared" si="69"/>
        <v>0.55895127705971048</v>
      </c>
      <c r="S337" s="279">
        <f t="shared" si="69"/>
        <v>0.642793968618667</v>
      </c>
      <c r="T337" s="279">
        <f t="shared" si="69"/>
        <v>0.73921306391146702</v>
      </c>
      <c r="U337" s="279">
        <f t="shared" si="69"/>
        <v>0.850095023498187</v>
      </c>
      <c r="V337" s="279">
        <f t="shared" si="69"/>
        <v>0.97760927702291489</v>
      </c>
    </row>
    <row r="342" spans="1:22" x14ac:dyDescent="0.25">
      <c r="B342" s="280">
        <v>0.9</v>
      </c>
      <c r="C342" s="281" t="s">
        <v>42</v>
      </c>
      <c r="D342" s="282"/>
      <c r="E342" s="282"/>
      <c r="F342" s="282"/>
      <c r="G342" s="282"/>
      <c r="H342" s="282"/>
      <c r="I342" s="282"/>
      <c r="J342" s="282"/>
      <c r="K342" s="283"/>
      <c r="L342" s="282"/>
      <c r="M342" s="282"/>
      <c r="N342" s="282"/>
      <c r="O342" s="282"/>
      <c r="P342" s="282"/>
      <c r="Q342" s="67"/>
    </row>
    <row r="343" spans="1:22" x14ac:dyDescent="0.25">
      <c r="B343" s="284">
        <v>0.96</v>
      </c>
      <c r="C343" s="47" t="s">
        <v>43</v>
      </c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70"/>
    </row>
    <row r="344" spans="1:22" x14ac:dyDescent="0.25">
      <c r="B344" s="285">
        <v>85</v>
      </c>
      <c r="C344" s="41" t="s">
        <v>44</v>
      </c>
      <c r="D344" s="47"/>
      <c r="E344" s="47"/>
      <c r="F344" s="47"/>
      <c r="G344" s="47"/>
      <c r="H344" s="41" t="s">
        <v>121</v>
      </c>
      <c r="I344" s="47"/>
      <c r="J344" s="47"/>
      <c r="K344" s="47"/>
      <c r="L344" s="47"/>
      <c r="M344" s="47"/>
      <c r="N344" s="47"/>
      <c r="O344" s="47"/>
      <c r="P344" s="47"/>
      <c r="Q344" s="70"/>
    </row>
    <row r="345" spans="1:22" ht="15.75" thickBot="1" x14ac:dyDescent="0.3">
      <c r="B345" s="284"/>
      <c r="C345" s="41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70"/>
    </row>
    <row r="346" spans="1:22" ht="15.75" thickBot="1" x14ac:dyDescent="0.3">
      <c r="B346" s="286" t="s">
        <v>75</v>
      </c>
      <c r="C346" s="41"/>
      <c r="D346" s="47"/>
      <c r="E346" s="47"/>
      <c r="F346" s="47"/>
      <c r="G346" s="47"/>
      <c r="H346" s="47"/>
      <c r="I346" s="47"/>
      <c r="J346" s="47"/>
      <c r="K346" s="343" t="s">
        <v>80</v>
      </c>
      <c r="L346" s="47"/>
      <c r="M346" s="47"/>
      <c r="N346" s="376" t="s">
        <v>223</v>
      </c>
      <c r="O346" s="377"/>
      <c r="P346" s="211"/>
      <c r="Q346" s="410"/>
      <c r="R346" s="211"/>
      <c r="S346" s="211"/>
      <c r="T346" s="212"/>
    </row>
    <row r="347" spans="1:22" x14ac:dyDescent="0.25">
      <c r="B347" s="284"/>
      <c r="C347" s="41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70"/>
    </row>
    <row r="348" spans="1:22" x14ac:dyDescent="0.25">
      <c r="B348" s="288"/>
      <c r="C348" s="47"/>
      <c r="D348" s="396"/>
      <c r="E348" s="397"/>
      <c r="F348" s="397"/>
      <c r="G348" s="397"/>
      <c r="H348" s="397"/>
      <c r="I348" s="397"/>
      <c r="J348" s="397"/>
      <c r="K348" s="397"/>
      <c r="L348" s="397"/>
      <c r="M348" s="396"/>
      <c r="N348" s="396"/>
      <c r="O348" s="396"/>
      <c r="P348" s="396"/>
      <c r="Q348" s="70"/>
    </row>
    <row r="349" spans="1:22" x14ac:dyDescent="0.25">
      <c r="A349" s="346" t="s">
        <v>28</v>
      </c>
      <c r="B349" s="291"/>
      <c r="C349" s="292"/>
      <c r="D349" s="292"/>
      <c r="E349" s="293" t="s">
        <v>16</v>
      </c>
      <c r="F349" s="293" t="s">
        <v>15</v>
      </c>
      <c r="G349" s="294" t="s">
        <v>14</v>
      </c>
      <c r="H349" s="294" t="s">
        <v>13</v>
      </c>
      <c r="I349" s="294" t="s">
        <v>3</v>
      </c>
      <c r="J349" s="294" t="s">
        <v>4</v>
      </c>
      <c r="K349" s="294" t="s">
        <v>5</v>
      </c>
      <c r="L349" s="294" t="s">
        <v>6</v>
      </c>
      <c r="M349" s="294" t="s">
        <v>20</v>
      </c>
      <c r="N349" s="294" t="s">
        <v>21</v>
      </c>
      <c r="O349" s="294" t="s">
        <v>22</v>
      </c>
      <c r="P349" s="294" t="s">
        <v>23</v>
      </c>
      <c r="Q349" s="295" t="s">
        <v>24</v>
      </c>
      <c r="R349" s="274"/>
      <c r="S349" s="274"/>
      <c r="T349" s="274"/>
      <c r="U349" s="274"/>
      <c r="V349" s="274"/>
    </row>
    <row r="350" spans="1:22" x14ac:dyDescent="0.25">
      <c r="B350" s="296" t="s">
        <v>2</v>
      </c>
      <c r="C350" s="297"/>
      <c r="D350" s="297" t="s">
        <v>41</v>
      </c>
      <c r="E350" s="294" t="s">
        <v>41</v>
      </c>
      <c r="F350" s="294" t="s">
        <v>41</v>
      </c>
      <c r="G350" s="294" t="s">
        <v>41</v>
      </c>
      <c r="H350" s="294" t="s">
        <v>41</v>
      </c>
      <c r="I350" s="294" t="s">
        <v>41</v>
      </c>
      <c r="J350" s="294" t="s">
        <v>41</v>
      </c>
      <c r="K350" s="294" t="s">
        <v>40</v>
      </c>
      <c r="L350" s="294" t="s">
        <v>40</v>
      </c>
      <c r="M350" s="294" t="s">
        <v>40</v>
      </c>
      <c r="N350" s="294" t="s">
        <v>40</v>
      </c>
      <c r="O350" s="294" t="s">
        <v>40</v>
      </c>
      <c r="P350" s="294" t="s">
        <v>40</v>
      </c>
      <c r="Q350" s="295" t="s">
        <v>40</v>
      </c>
      <c r="R350" s="298" t="s">
        <v>40</v>
      </c>
      <c r="S350" s="298" t="s">
        <v>40</v>
      </c>
      <c r="T350" s="298" t="s">
        <v>40</v>
      </c>
      <c r="U350" s="298" t="s">
        <v>40</v>
      </c>
      <c r="V350" s="298" t="s">
        <v>40</v>
      </c>
    </row>
    <row r="351" spans="1:22" x14ac:dyDescent="0.25">
      <c r="B351" s="296">
        <v>1</v>
      </c>
      <c r="C351" s="299"/>
      <c r="D351" s="300">
        <f t="shared" ref="D351:J351" si="70">SQRT(12*32.2*D326^2/(4*$B$344*($B$343*56)*$B$342^2))</f>
        <v>4.1972429736723001E-2</v>
      </c>
      <c r="E351" s="300">
        <f t="shared" si="70"/>
        <v>4.8268294197231443E-2</v>
      </c>
      <c r="F351" s="300">
        <f t="shared" si="70"/>
        <v>5.5508538326816154E-2</v>
      </c>
      <c r="G351" s="300">
        <f t="shared" si="70"/>
        <v>6.3834819075838573E-2</v>
      </c>
      <c r="H351" s="300">
        <f t="shared" si="70"/>
        <v>7.3410041937214343E-2</v>
      </c>
      <c r="I351" s="300">
        <f t="shared" si="70"/>
        <v>8.4421548227796489E-2</v>
      </c>
      <c r="J351" s="300">
        <f t="shared" si="70"/>
        <v>9.7084780461965975E-2</v>
      </c>
      <c r="K351" s="300">
        <f>SQRT(12*32.2*K326^2/(4*$B$344*($B$343*56)*$B$342^2))</f>
        <v>0.11164749753126087</v>
      </c>
      <c r="L351" s="398">
        <f t="shared" ref="L351:V362" si="71">SQRT(12*32.2*L326^2/(4*$B$344*($B$343*56)*$B$342^2))</f>
        <v>0.12839462216094999</v>
      </c>
      <c r="M351" s="300">
        <f t="shared" si="71"/>
        <v>0.14765381548509246</v>
      </c>
      <c r="N351" s="300">
        <f t="shared" si="71"/>
        <v>0.16980188780785635</v>
      </c>
      <c r="O351" s="300">
        <f t="shared" si="71"/>
        <v>0.19527217097903479</v>
      </c>
      <c r="P351" s="300">
        <f t="shared" si="71"/>
        <v>0.22456299662588999</v>
      </c>
      <c r="Q351" s="302">
        <f t="shared" si="71"/>
        <v>0.25824744611977346</v>
      </c>
      <c r="R351" s="303">
        <f t="shared" si="71"/>
        <v>0.2969845630377394</v>
      </c>
      <c r="S351" s="303">
        <f t="shared" si="71"/>
        <v>0.34153224749340033</v>
      </c>
      <c r="T351" s="303">
        <f t="shared" si="71"/>
        <v>0.39276208461741036</v>
      </c>
      <c r="U351" s="303">
        <f t="shared" si="71"/>
        <v>0.45167639731002185</v>
      </c>
      <c r="V351" s="303">
        <f t="shared" si="71"/>
        <v>0.51942785690652504</v>
      </c>
    </row>
    <row r="352" spans="1:22" x14ac:dyDescent="0.25">
      <c r="B352" s="296">
        <v>2</v>
      </c>
      <c r="C352" s="299"/>
      <c r="D352" s="300">
        <f t="shared" ref="D352:K362" si="72">SQRT(12*32.2*D327^2/(4*$B$344*($B$343*56)*$B$342^2))</f>
        <v>3.9092500347296562E-2</v>
      </c>
      <c r="E352" s="300">
        <f t="shared" si="72"/>
        <v>4.4956375399391048E-2</v>
      </c>
      <c r="F352" s="300">
        <f t="shared" si="72"/>
        <v>5.1699831709299697E-2</v>
      </c>
      <c r="G352" s="300">
        <f t="shared" si="72"/>
        <v>5.9454806465694648E-2</v>
      </c>
      <c r="H352" s="300">
        <f t="shared" si="72"/>
        <v>6.837302743554885E-2</v>
      </c>
      <c r="I352" s="300">
        <f t="shared" si="72"/>
        <v>7.8628981550881175E-2</v>
      </c>
      <c r="J352" s="300">
        <f t="shared" si="72"/>
        <v>9.0423328783513335E-2</v>
      </c>
      <c r="K352" s="300">
        <f t="shared" si="72"/>
        <v>0.10398682810104033</v>
      </c>
      <c r="L352" s="398">
        <f t="shared" si="71"/>
        <v>0.11958485231619637</v>
      </c>
      <c r="M352" s="300">
        <f t="shared" si="71"/>
        <v>0.13752258016362581</v>
      </c>
      <c r="N352" s="300">
        <f t="shared" si="71"/>
        <v>0.15815096718816965</v>
      </c>
      <c r="O352" s="300">
        <f t="shared" si="71"/>
        <v>0.18187361226639509</v>
      </c>
      <c r="P352" s="300">
        <f t="shared" si="71"/>
        <v>0.20915465410635434</v>
      </c>
      <c r="Q352" s="302">
        <f t="shared" si="71"/>
        <v>0.24052785222230749</v>
      </c>
      <c r="R352" s="303">
        <f t="shared" si="71"/>
        <v>0.27660703005565362</v>
      </c>
      <c r="S352" s="303">
        <f t="shared" si="71"/>
        <v>0.31809808456400157</v>
      </c>
      <c r="T352" s="303">
        <f t="shared" si="71"/>
        <v>0.36581279724860177</v>
      </c>
      <c r="U352" s="303">
        <f t="shared" si="71"/>
        <v>0.42068471683589204</v>
      </c>
      <c r="V352" s="303">
        <f t="shared" si="71"/>
        <v>0.48378742436127575</v>
      </c>
    </row>
    <row r="353" spans="1:22" x14ac:dyDescent="0.25">
      <c r="B353" s="296">
        <v>3</v>
      </c>
      <c r="C353" s="305"/>
      <c r="D353" s="306">
        <f t="shared" si="72"/>
        <v>3.7483128041440619E-2</v>
      </c>
      <c r="E353" s="306">
        <f t="shared" si="72"/>
        <v>4.310559724765671E-2</v>
      </c>
      <c r="F353" s="306">
        <f t="shared" si="72"/>
        <v>4.9571436834805208E-2</v>
      </c>
      <c r="G353" s="306">
        <f t="shared" si="72"/>
        <v>5.7007152360025994E-2</v>
      </c>
      <c r="H353" s="306">
        <f t="shared" si="72"/>
        <v>6.5558225214029889E-2</v>
      </c>
      <c r="I353" s="306">
        <f t="shared" si="72"/>
        <v>7.5391958996134364E-2</v>
      </c>
      <c r="J353" s="306">
        <f t="shared" si="72"/>
        <v>8.6700752845554507E-2</v>
      </c>
      <c r="K353" s="306">
        <f t="shared" si="72"/>
        <v>9.9705865772387686E-2</v>
      </c>
      <c r="L353" s="399">
        <f t="shared" si="71"/>
        <v>0.11466174563824581</v>
      </c>
      <c r="M353" s="306">
        <f t="shared" si="71"/>
        <v>0.13186100748398272</v>
      </c>
      <c r="N353" s="306">
        <f t="shared" si="71"/>
        <v>0.15164015860658009</v>
      </c>
      <c r="O353" s="306">
        <f t="shared" si="71"/>
        <v>0.17438618239756706</v>
      </c>
      <c r="P353" s="306">
        <f t="shared" si="71"/>
        <v>0.20054410975720213</v>
      </c>
      <c r="Q353" s="308">
        <f t="shared" si="71"/>
        <v>0.2306257262207824</v>
      </c>
      <c r="R353" s="309">
        <f t="shared" si="71"/>
        <v>0.26521958515389976</v>
      </c>
      <c r="S353" s="309">
        <f t="shared" si="71"/>
        <v>0.30500252292698471</v>
      </c>
      <c r="T353" s="309">
        <f t="shared" si="71"/>
        <v>0.35075290136603238</v>
      </c>
      <c r="U353" s="309">
        <f t="shared" si="71"/>
        <v>0.40336583657093716</v>
      </c>
      <c r="V353" s="309">
        <f t="shared" si="71"/>
        <v>0.46387071205657776</v>
      </c>
    </row>
    <row r="354" spans="1:22" x14ac:dyDescent="0.25">
      <c r="B354" s="296">
        <v>4</v>
      </c>
      <c r="C354" s="299"/>
      <c r="D354" s="300">
        <f t="shared" si="72"/>
        <v>3.6191395006477299E-2</v>
      </c>
      <c r="E354" s="300">
        <f t="shared" si="72"/>
        <v>4.1620104257448894E-2</v>
      </c>
      <c r="F354" s="300">
        <f t="shared" si="72"/>
        <v>4.7863119896066231E-2</v>
      </c>
      <c r="G354" s="300">
        <f t="shared" si="72"/>
        <v>5.5042587880476154E-2</v>
      </c>
      <c r="H354" s="300">
        <f t="shared" si="72"/>
        <v>6.3298976062547571E-2</v>
      </c>
      <c r="I354" s="300">
        <f t="shared" si="72"/>
        <v>7.2793822471929698E-2</v>
      </c>
      <c r="J354" s="300">
        <f t="shared" si="72"/>
        <v>8.3712895842719154E-2</v>
      </c>
      <c r="K354" s="300">
        <f t="shared" si="72"/>
        <v>9.6269830219127009E-2</v>
      </c>
      <c r="L354" s="398">
        <f t="shared" si="71"/>
        <v>0.11071030475199607</v>
      </c>
      <c r="M354" s="300">
        <f t="shared" si="71"/>
        <v>0.12731685046479546</v>
      </c>
      <c r="N354" s="300">
        <f t="shared" si="71"/>
        <v>0.14641437803451476</v>
      </c>
      <c r="O354" s="300">
        <f t="shared" si="71"/>
        <v>0.168376534739692</v>
      </c>
      <c r="P354" s="300">
        <f t="shared" si="71"/>
        <v>0.19363301495064572</v>
      </c>
      <c r="Q354" s="302">
        <f t="shared" si="71"/>
        <v>0.22267796719324259</v>
      </c>
      <c r="R354" s="303">
        <f t="shared" si="71"/>
        <v>0.25607966227222895</v>
      </c>
      <c r="S354" s="303">
        <f t="shared" si="71"/>
        <v>0.29449161161306331</v>
      </c>
      <c r="T354" s="303">
        <f t="shared" si="71"/>
        <v>0.33866535335502285</v>
      </c>
      <c r="U354" s="303">
        <f t="shared" si="71"/>
        <v>0.38946515635827622</v>
      </c>
      <c r="V354" s="303">
        <f t="shared" si="71"/>
        <v>0.44788492981201761</v>
      </c>
    </row>
    <row r="355" spans="1:22" x14ac:dyDescent="0.25">
      <c r="B355" s="296">
        <v>5</v>
      </c>
      <c r="C355" s="299"/>
      <c r="D355" s="300">
        <f t="shared" si="72"/>
        <v>3.502671767987104E-2</v>
      </c>
      <c r="E355" s="300">
        <f t="shared" si="72"/>
        <v>4.0280725331851681E-2</v>
      </c>
      <c r="F355" s="300">
        <f t="shared" si="72"/>
        <v>4.632283413162943E-2</v>
      </c>
      <c r="G355" s="300">
        <f t="shared" si="72"/>
        <v>5.3271259251373847E-2</v>
      </c>
      <c r="H355" s="300">
        <f t="shared" si="72"/>
        <v>6.1261948139079918E-2</v>
      </c>
      <c r="I355" s="300">
        <f t="shared" si="72"/>
        <v>7.0451240359941894E-2</v>
      </c>
      <c r="J355" s="300">
        <f t="shared" si="72"/>
        <v>8.1018926413933171E-2</v>
      </c>
      <c r="K355" s="300">
        <f t="shared" si="72"/>
        <v>9.3171765376023133E-2</v>
      </c>
      <c r="L355" s="398">
        <f t="shared" si="71"/>
        <v>0.10714753018242659</v>
      </c>
      <c r="M355" s="300">
        <f t="shared" si="71"/>
        <v>0.12321965970979058</v>
      </c>
      <c r="N355" s="300">
        <f t="shared" si="71"/>
        <v>0.14170260866625917</v>
      </c>
      <c r="O355" s="300">
        <f t="shared" si="71"/>
        <v>0.16295799996619803</v>
      </c>
      <c r="P355" s="300">
        <f t="shared" si="71"/>
        <v>0.18740169996112774</v>
      </c>
      <c r="Q355" s="302">
        <f t="shared" si="71"/>
        <v>0.21551195495529687</v>
      </c>
      <c r="R355" s="303">
        <f t="shared" si="71"/>
        <v>0.24783874819859134</v>
      </c>
      <c r="S355" s="303">
        <f t="shared" si="71"/>
        <v>0.28501456042837997</v>
      </c>
      <c r="T355" s="303">
        <f t="shared" si="71"/>
        <v>0.32776674449263699</v>
      </c>
      <c r="U355" s="303">
        <f t="shared" si="71"/>
        <v>0.37693175616653252</v>
      </c>
      <c r="V355" s="303">
        <f t="shared" si="71"/>
        <v>0.43347151959151237</v>
      </c>
    </row>
    <row r="356" spans="1:22" x14ac:dyDescent="0.25">
      <c r="B356" s="296">
        <v>10</v>
      </c>
      <c r="C356" s="305"/>
      <c r="D356" s="306">
        <f t="shared" si="72"/>
        <v>2.9775081734446381E-2</v>
      </c>
      <c r="E356" s="306">
        <f t="shared" si="72"/>
        <v>3.4241343994613337E-2</v>
      </c>
      <c r="F356" s="306">
        <f t="shared" si="72"/>
        <v>3.9377545593805331E-2</v>
      </c>
      <c r="G356" s="306">
        <f t="shared" si="72"/>
        <v>4.5284177432876126E-2</v>
      </c>
      <c r="H356" s="306">
        <f t="shared" si="72"/>
        <v>5.2076804047807547E-2</v>
      </c>
      <c r="I356" s="306">
        <f t="shared" si="72"/>
        <v>5.9888324654978675E-2</v>
      </c>
      <c r="J356" s="306">
        <f t="shared" si="72"/>
        <v>6.8871573353225468E-2</v>
      </c>
      <c r="K356" s="306">
        <f t="shared" si="72"/>
        <v>7.9202309356209283E-2</v>
      </c>
      <c r="L356" s="399">
        <f t="shared" si="71"/>
        <v>9.1082655759640682E-2</v>
      </c>
      <c r="M356" s="306">
        <f t="shared" si="71"/>
        <v>0.10474505412358677</v>
      </c>
      <c r="N356" s="306">
        <f t="shared" si="71"/>
        <v>0.12045681224212478</v>
      </c>
      <c r="O356" s="306">
        <f t="shared" si="71"/>
        <v>0.13852533407844347</v>
      </c>
      <c r="P356" s="306">
        <f t="shared" si="71"/>
        <v>0.15930413419021</v>
      </c>
      <c r="Q356" s="308">
        <f t="shared" si="71"/>
        <v>0.1831997543187415</v>
      </c>
      <c r="R356" s="309">
        <f t="shared" si="71"/>
        <v>0.21067971746655273</v>
      </c>
      <c r="S356" s="309">
        <f t="shared" si="71"/>
        <v>0.24228167508653561</v>
      </c>
      <c r="T356" s="309">
        <f t="shared" si="71"/>
        <v>0.27862392634951594</v>
      </c>
      <c r="U356" s="309">
        <f t="shared" si="71"/>
        <v>0.32041751530194335</v>
      </c>
      <c r="V356" s="309">
        <f t="shared" si="71"/>
        <v>0.36848014259723477</v>
      </c>
    </row>
    <row r="357" spans="1:22" x14ac:dyDescent="0.25">
      <c r="B357" s="296">
        <v>20</v>
      </c>
      <c r="C357" s="299"/>
      <c r="D357" s="300">
        <f t="shared" si="72"/>
        <v>2.2699280032928697E-2</v>
      </c>
      <c r="E357" s="300">
        <f t="shared" si="72"/>
        <v>2.6104172037868002E-2</v>
      </c>
      <c r="F357" s="300">
        <f t="shared" si="72"/>
        <v>3.0019797843548204E-2</v>
      </c>
      <c r="G357" s="300">
        <f t="shared" si="72"/>
        <v>3.4522767520080433E-2</v>
      </c>
      <c r="H357" s="300">
        <f t="shared" si="72"/>
        <v>3.9701182648092491E-2</v>
      </c>
      <c r="I357" s="300">
        <f t="shared" si="72"/>
        <v>4.5656360045306363E-2</v>
      </c>
      <c r="J357" s="300">
        <f t="shared" si="72"/>
        <v>5.2504814052102319E-2</v>
      </c>
      <c r="K357" s="300">
        <f t="shared" si="72"/>
        <v>6.0380536159917668E-2</v>
      </c>
      <c r="L357" s="398">
        <f t="shared" si="71"/>
        <v>6.9437616583905307E-2</v>
      </c>
      <c r="M357" s="300">
        <f t="shared" si="71"/>
        <v>7.9853259071491101E-2</v>
      </c>
      <c r="N357" s="300">
        <f t="shared" si="71"/>
        <v>9.1831247932214755E-2</v>
      </c>
      <c r="O357" s="300">
        <f t="shared" si="71"/>
        <v>0.10560593512204697</v>
      </c>
      <c r="P357" s="300">
        <f t="shared" si="71"/>
        <v>0.12144682539035401</v>
      </c>
      <c r="Q357" s="302">
        <f t="shared" si="71"/>
        <v>0.13966384919890709</v>
      </c>
      <c r="R357" s="303">
        <f t="shared" si="71"/>
        <v>0.16061342657874311</v>
      </c>
      <c r="S357" s="303">
        <f t="shared" si="71"/>
        <v>0.18470544056555457</v>
      </c>
      <c r="T357" s="303">
        <f t="shared" si="71"/>
        <v>0.21241125665038774</v>
      </c>
      <c r="U357" s="303">
        <f t="shared" si="71"/>
        <v>0.2442729451479459</v>
      </c>
      <c r="V357" s="303">
        <f t="shared" si="71"/>
        <v>0.28091388692013775</v>
      </c>
    </row>
    <row r="358" spans="1:22" x14ac:dyDescent="0.25">
      <c r="B358" s="296">
        <v>30</v>
      </c>
      <c r="C358" s="299"/>
      <c r="D358" s="300">
        <f t="shared" si="72"/>
        <v>1.8318555782478898E-2</v>
      </c>
      <c r="E358" s="300">
        <f t="shared" si="72"/>
        <v>2.1066339149850732E-2</v>
      </c>
      <c r="F358" s="300">
        <f t="shared" si="72"/>
        <v>2.4226290022328338E-2</v>
      </c>
      <c r="G358" s="300">
        <f t="shared" si="72"/>
        <v>2.7860233525677583E-2</v>
      </c>
      <c r="H358" s="300">
        <f t="shared" si="72"/>
        <v>3.2039268554529224E-2</v>
      </c>
      <c r="I358" s="300">
        <f t="shared" si="72"/>
        <v>3.6845158837708607E-2</v>
      </c>
      <c r="J358" s="300">
        <f t="shared" si="72"/>
        <v>4.2371932663364885E-2</v>
      </c>
      <c r="K358" s="300">
        <f t="shared" si="72"/>
        <v>4.8727722562869627E-2</v>
      </c>
      <c r="L358" s="398">
        <f t="shared" si="71"/>
        <v>5.6036880947300069E-2</v>
      </c>
      <c r="M358" s="300">
        <f t="shared" si="71"/>
        <v>6.4442413089395065E-2</v>
      </c>
      <c r="N358" s="300">
        <f t="shared" si="71"/>
        <v>7.4108775052804318E-2</v>
      </c>
      <c r="O358" s="300">
        <f t="shared" si="71"/>
        <v>8.5225091310724962E-2</v>
      </c>
      <c r="P358" s="300">
        <f t="shared" si="71"/>
        <v>9.8008855007333695E-2</v>
      </c>
      <c r="Q358" s="302">
        <f t="shared" si="71"/>
        <v>0.11271018325843374</v>
      </c>
      <c r="R358" s="303">
        <f t="shared" si="71"/>
        <v>0.1296167107471988</v>
      </c>
      <c r="S358" s="303">
        <f t="shared" si="71"/>
        <v>0.1490592173592786</v>
      </c>
      <c r="T358" s="303">
        <f t="shared" si="71"/>
        <v>0.17141809996317037</v>
      </c>
      <c r="U358" s="303">
        <f t="shared" si="71"/>
        <v>0.19713081495764592</v>
      </c>
      <c r="V358" s="303">
        <f t="shared" si="71"/>
        <v>0.22670043720129282</v>
      </c>
    </row>
    <row r="359" spans="1:22" x14ac:dyDescent="0.25">
      <c r="B359" s="296">
        <v>40</v>
      </c>
      <c r="C359" s="299"/>
      <c r="D359" s="300">
        <f t="shared" si="72"/>
        <v>1.6031902206073052E-2</v>
      </c>
      <c r="E359" s="300">
        <f t="shared" si="72"/>
        <v>1.8436687536984006E-2</v>
      </c>
      <c r="F359" s="300">
        <f t="shared" si="72"/>
        <v>2.1202190667531609E-2</v>
      </c>
      <c r="G359" s="300">
        <f t="shared" si="72"/>
        <v>2.4382519267661353E-2</v>
      </c>
      <c r="H359" s="300">
        <f t="shared" si="72"/>
        <v>2.803989715781055E-2</v>
      </c>
      <c r="I359" s="300">
        <f t="shared" si="72"/>
        <v>3.2245881731482129E-2</v>
      </c>
      <c r="J359" s="300">
        <f t="shared" si="72"/>
        <v>3.7082763991204443E-2</v>
      </c>
      <c r="K359" s="300">
        <f t="shared" si="72"/>
        <v>4.2645178589885105E-2</v>
      </c>
      <c r="L359" s="398">
        <f t="shared" si="71"/>
        <v>4.904195537836787E-2</v>
      </c>
      <c r="M359" s="300">
        <f t="shared" si="71"/>
        <v>5.6398248685123047E-2</v>
      </c>
      <c r="N359" s="300">
        <f t="shared" si="71"/>
        <v>6.4857985987891484E-2</v>
      </c>
      <c r="O359" s="300">
        <f t="shared" si="71"/>
        <v>7.45866838860752E-2</v>
      </c>
      <c r="P359" s="300">
        <f t="shared" si="71"/>
        <v>8.5774686468986477E-2</v>
      </c>
      <c r="Q359" s="302">
        <f t="shared" si="71"/>
        <v>9.8640889439334453E-2</v>
      </c>
      <c r="R359" s="303">
        <f t="shared" si="71"/>
        <v>0.11343702285523459</v>
      </c>
      <c r="S359" s="303">
        <f t="shared" si="71"/>
        <v>0.13045257628351981</v>
      </c>
      <c r="T359" s="303">
        <f t="shared" si="71"/>
        <v>0.15002046272604774</v>
      </c>
      <c r="U359" s="303">
        <f t="shared" si="71"/>
        <v>0.17252353213495489</v>
      </c>
      <c r="V359" s="303">
        <f t="shared" si="71"/>
        <v>0.19840206195519811</v>
      </c>
    </row>
    <row r="360" spans="1:22" x14ac:dyDescent="0.25">
      <c r="B360" s="296">
        <v>50</v>
      </c>
      <c r="C360" s="299"/>
      <c r="D360" s="300">
        <f t="shared" si="72"/>
        <v>1.4582876899284791E-2</v>
      </c>
      <c r="E360" s="300">
        <f t="shared" si="72"/>
        <v>1.6770308434177508E-2</v>
      </c>
      <c r="F360" s="300">
        <f t="shared" si="72"/>
        <v>1.9285854699304134E-2</v>
      </c>
      <c r="G360" s="300">
        <f t="shared" si="72"/>
        <v>2.2178732904199753E-2</v>
      </c>
      <c r="H360" s="300">
        <f t="shared" si="72"/>
        <v>2.5505542839829712E-2</v>
      </c>
      <c r="I360" s="300">
        <f t="shared" si="72"/>
        <v>2.9331374265804171E-2</v>
      </c>
      <c r="J360" s="300">
        <f t="shared" si="72"/>
        <v>3.3731080405674789E-2</v>
      </c>
      <c r="K360" s="300">
        <f t="shared" si="72"/>
        <v>3.8790742466526001E-2</v>
      </c>
      <c r="L360" s="398">
        <f t="shared" si="71"/>
        <v>4.4609353836504904E-2</v>
      </c>
      <c r="M360" s="300">
        <f t="shared" si="71"/>
        <v>5.1300756911980626E-2</v>
      </c>
      <c r="N360" s="300">
        <f t="shared" si="71"/>
        <v>5.8995870448777729E-2</v>
      </c>
      <c r="O360" s="300">
        <f t="shared" si="71"/>
        <v>6.7845251016094385E-2</v>
      </c>
      <c r="P360" s="300">
        <f t="shared" si="71"/>
        <v>7.8022038668508542E-2</v>
      </c>
      <c r="Q360" s="302">
        <f t="shared" si="71"/>
        <v>8.9725344468784829E-2</v>
      </c>
      <c r="R360" s="303">
        <f t="shared" si="71"/>
        <v>0.10318414613910254</v>
      </c>
      <c r="S360" s="303">
        <f t="shared" si="71"/>
        <v>0.11866176805996791</v>
      </c>
      <c r="T360" s="303">
        <f t="shared" si="71"/>
        <v>0.13646103326896306</v>
      </c>
      <c r="U360" s="303">
        <f t="shared" si="71"/>
        <v>0.15693018825930752</v>
      </c>
      <c r="V360" s="303">
        <f t="shared" si="71"/>
        <v>0.18046971649820362</v>
      </c>
    </row>
    <row r="361" spans="1:22" x14ac:dyDescent="0.25">
      <c r="B361" s="296">
        <v>60</v>
      </c>
      <c r="C361" s="299"/>
      <c r="D361" s="300">
        <f t="shared" si="72"/>
        <v>1.3552665727305324E-2</v>
      </c>
      <c r="E361" s="300">
        <f t="shared" si="72"/>
        <v>1.5585565586401121E-2</v>
      </c>
      <c r="F361" s="300">
        <f t="shared" si="72"/>
        <v>1.7923400424361288E-2</v>
      </c>
      <c r="G361" s="300">
        <f t="shared" si="72"/>
        <v>2.0611910488015479E-2</v>
      </c>
      <c r="H361" s="300">
        <f t="shared" si="72"/>
        <v>2.3703697061217801E-2</v>
      </c>
      <c r="I361" s="300">
        <f t="shared" si="72"/>
        <v>2.7259251620400462E-2</v>
      </c>
      <c r="J361" s="300">
        <f t="shared" si="72"/>
        <v>3.134813936346053E-2</v>
      </c>
      <c r="K361" s="300">
        <f t="shared" si="72"/>
        <v>3.6050360267979607E-2</v>
      </c>
      <c r="L361" s="398">
        <f t="shared" si="71"/>
        <v>4.1457914308176545E-2</v>
      </c>
      <c r="M361" s="300">
        <f t="shared" si="71"/>
        <v>4.7676601454403028E-2</v>
      </c>
      <c r="N361" s="300">
        <f t="shared" si="71"/>
        <v>5.4828091672563473E-2</v>
      </c>
      <c r="O361" s="300">
        <f t="shared" si="71"/>
        <v>6.3052305423447988E-2</v>
      </c>
      <c r="P361" s="300">
        <f t="shared" si="71"/>
        <v>7.2510151236965179E-2</v>
      </c>
      <c r="Q361" s="302">
        <f t="shared" si="71"/>
        <v>8.3386673922509952E-2</v>
      </c>
      <c r="R361" s="303">
        <f t="shared" si="71"/>
        <v>9.5894675010886429E-2</v>
      </c>
      <c r="S361" s="303">
        <f t="shared" si="71"/>
        <v>0.11027887626251941</v>
      </c>
      <c r="T361" s="303">
        <f t="shared" si="71"/>
        <v>0.1268207077018973</v>
      </c>
      <c r="U361" s="303">
        <f t="shared" si="71"/>
        <v>0.14584381385718187</v>
      </c>
      <c r="V361" s="303">
        <f t="shared" si="71"/>
        <v>0.16772038593575914</v>
      </c>
    </row>
    <row r="362" spans="1:22" x14ac:dyDescent="0.25">
      <c r="B362" s="310">
        <v>70</v>
      </c>
      <c r="C362" s="311"/>
      <c r="D362" s="312">
        <f t="shared" si="72"/>
        <v>1.2761776918073732E-2</v>
      </c>
      <c r="E362" s="312">
        <f t="shared" si="72"/>
        <v>1.4676043455784792E-2</v>
      </c>
      <c r="F362" s="312">
        <f t="shared" si="72"/>
        <v>1.6877449974152508E-2</v>
      </c>
      <c r="G362" s="312">
        <f t="shared" si="72"/>
        <v>1.9409067470275387E-2</v>
      </c>
      <c r="H362" s="312">
        <f t="shared" si="72"/>
        <v>2.2320427590816691E-2</v>
      </c>
      <c r="I362" s="312">
        <f t="shared" si="72"/>
        <v>2.5668491729439195E-2</v>
      </c>
      <c r="J362" s="312">
        <f t="shared" si="72"/>
        <v>2.951876548885507E-2</v>
      </c>
      <c r="K362" s="312">
        <f t="shared" si="72"/>
        <v>3.3946580312183332E-2</v>
      </c>
      <c r="L362" s="400">
        <f t="shared" si="71"/>
        <v>3.9038567359010824E-2</v>
      </c>
      <c r="M362" s="312">
        <f t="shared" si="71"/>
        <v>4.4894352462862448E-2</v>
      </c>
      <c r="N362" s="312">
        <f t="shared" si="71"/>
        <v>5.162850533229181E-2</v>
      </c>
      <c r="O362" s="312">
        <f t="shared" si="71"/>
        <v>5.9372781132135587E-2</v>
      </c>
      <c r="P362" s="312">
        <f t="shared" si="71"/>
        <v>6.8278698301955917E-2</v>
      </c>
      <c r="Q362" s="314">
        <f t="shared" si="71"/>
        <v>7.8520503047249279E-2</v>
      </c>
      <c r="R362" s="309">
        <f t="shared" si="71"/>
        <v>9.0298578504336688E-2</v>
      </c>
      <c r="S362" s="309">
        <f t="shared" si="71"/>
        <v>0.10384336527998718</v>
      </c>
      <c r="T362" s="309">
        <f t="shared" si="71"/>
        <v>0.11941987007198525</v>
      </c>
      <c r="U362" s="309">
        <f t="shared" si="71"/>
        <v>0.13733285058278302</v>
      </c>
      <c r="V362" s="309">
        <f t="shared" si="71"/>
        <v>0.15793277817020046</v>
      </c>
    </row>
    <row r="363" spans="1:22" x14ac:dyDescent="0.25">
      <c r="D363" s="87"/>
      <c r="E363" s="87"/>
      <c r="F363" s="87"/>
      <c r="G363" s="87"/>
      <c r="H363" s="87"/>
      <c r="I363" s="87"/>
      <c r="J363" s="87"/>
      <c r="K363" s="315"/>
    </row>
    <row r="364" spans="1:22" x14ac:dyDescent="0.25">
      <c r="D364" s="87"/>
      <c r="H364" s="87"/>
      <c r="I364" s="87"/>
      <c r="J364" s="87"/>
      <c r="K364" s="315"/>
      <c r="Q364" s="316"/>
    </row>
    <row r="365" spans="1:22" x14ac:dyDescent="0.25">
      <c r="D365" s="87"/>
      <c r="E365" s="87"/>
      <c r="F365" s="87"/>
      <c r="G365" s="87"/>
      <c r="H365" s="87"/>
      <c r="I365" s="87"/>
      <c r="J365" s="87"/>
      <c r="Q365" s="316"/>
    </row>
    <row r="366" spans="1:22" x14ac:dyDescent="0.25">
      <c r="B366" s="47"/>
      <c r="C366" s="47"/>
      <c r="D366" s="87"/>
      <c r="E366" s="87"/>
      <c r="F366" s="87"/>
      <c r="G366" s="87"/>
      <c r="H366" s="87"/>
      <c r="I366" s="87"/>
      <c r="J366" s="87"/>
      <c r="Q366" s="316"/>
    </row>
    <row r="367" spans="1:22" x14ac:dyDescent="0.25">
      <c r="A367" s="346" t="s">
        <v>28</v>
      </c>
      <c r="B367" s="317" t="s">
        <v>62</v>
      </c>
      <c r="C367" s="318">
        <v>0.9</v>
      </c>
      <c r="D367" s="87"/>
      <c r="E367" s="87"/>
      <c r="F367" s="87"/>
      <c r="G367" s="87"/>
      <c r="H367" s="87"/>
      <c r="I367" s="319" t="s">
        <v>64</v>
      </c>
      <c r="J367" s="320" t="s">
        <v>65</v>
      </c>
      <c r="K367" s="282"/>
      <c r="L367" s="67"/>
      <c r="N367" s="319" t="s">
        <v>66</v>
      </c>
      <c r="O367" s="320" t="s">
        <v>67</v>
      </c>
      <c r="P367" s="67"/>
      <c r="Q367" s="316"/>
    </row>
    <row r="368" spans="1:22" x14ac:dyDescent="0.25">
      <c r="B368" s="321" t="s">
        <v>43</v>
      </c>
      <c r="C368" s="322">
        <v>0.96</v>
      </c>
      <c r="D368" s="87"/>
      <c r="E368" s="76" t="s">
        <v>2</v>
      </c>
      <c r="F368" s="74"/>
      <c r="G368" s="324" t="s">
        <v>6</v>
      </c>
      <c r="I368" s="323" t="s">
        <v>68</v>
      </c>
      <c r="J368" s="182" t="s">
        <v>69</v>
      </c>
      <c r="K368" s="47"/>
      <c r="L368" s="70"/>
      <c r="N368" s="323" t="s">
        <v>70</v>
      </c>
      <c r="O368" s="182" t="s">
        <v>71</v>
      </c>
      <c r="P368" s="78"/>
      <c r="Q368" s="402" t="s">
        <v>166</v>
      </c>
      <c r="S368" s="403" t="s">
        <v>167</v>
      </c>
    </row>
    <row r="369" spans="1:22" x14ac:dyDescent="0.25">
      <c r="B369" s="317" t="s">
        <v>44</v>
      </c>
      <c r="C369" s="318">
        <v>85</v>
      </c>
      <c r="D369" s="87"/>
      <c r="E369" s="76">
        <v>1</v>
      </c>
      <c r="F369" s="234" t="s">
        <v>63</v>
      </c>
      <c r="G369" s="325">
        <f>L351</f>
        <v>0.12839462216094999</v>
      </c>
      <c r="H369" s="404"/>
      <c r="I369" s="327">
        <f>C368*2.20462*25.4*12</f>
        <v>645.0894489599998</v>
      </c>
      <c r="J369" s="325">
        <f>(G369*C$367*SQRT(4*C$369*I$369/32.2)/12)</f>
        <v>0.79474826590470726</v>
      </c>
      <c r="K369" s="47"/>
      <c r="L369" s="70"/>
      <c r="N369" s="328">
        <v>1</v>
      </c>
      <c r="O369" s="329">
        <f t="shared" ref="O369:O380" si="73">N369*J369</f>
        <v>0.79474826590470726</v>
      </c>
      <c r="P369" s="330"/>
      <c r="Q369" s="239">
        <f t="shared" ref="Q369:Q380" si="74">K99</f>
        <v>0.69110181311018137</v>
      </c>
      <c r="S369" s="239">
        <f>O369/Q369</f>
        <v>1.1499727693204616</v>
      </c>
    </row>
    <row r="370" spans="1:22" x14ac:dyDescent="0.25">
      <c r="B370" s="47"/>
      <c r="C370" s="47"/>
      <c r="D370" s="87"/>
      <c r="E370" s="76">
        <v>2</v>
      </c>
      <c r="F370" s="234" t="s">
        <v>63</v>
      </c>
      <c r="G370" s="289">
        <f t="shared" ref="G370:G380" si="75">L352</f>
        <v>0.11958485231619637</v>
      </c>
      <c r="I370" s="255"/>
      <c r="J370" s="289">
        <f t="shared" ref="J370:J380" si="76">(G370*C$367*SQRT(4*C$369*I$369/32.2)/12)</f>
        <v>0.74021678172493621</v>
      </c>
      <c r="K370" s="47"/>
      <c r="L370" s="70"/>
      <c r="N370" s="332">
        <v>2</v>
      </c>
      <c r="O370" s="193">
        <f t="shared" si="73"/>
        <v>1.4804335634498724</v>
      </c>
      <c r="P370" s="330"/>
      <c r="Q370" s="239">
        <f t="shared" si="74"/>
        <v>1.2873640167364016</v>
      </c>
      <c r="S370" s="239">
        <f t="shared" ref="S370:S380" si="77">O370/Q370</f>
        <v>1.1499727693204613</v>
      </c>
    </row>
    <row r="371" spans="1:22" x14ac:dyDescent="0.25">
      <c r="B371" s="47" t="s">
        <v>165</v>
      </c>
      <c r="D371" s="87"/>
      <c r="E371" s="76">
        <v>3</v>
      </c>
      <c r="F371" s="234" t="s">
        <v>63</v>
      </c>
      <c r="G371" s="333">
        <f t="shared" si="75"/>
        <v>0.11466174563824581</v>
      </c>
      <c r="I371" s="255"/>
      <c r="J371" s="333">
        <f t="shared" si="76"/>
        <v>0.70974330527153473</v>
      </c>
      <c r="K371" s="47"/>
      <c r="L371" s="70"/>
      <c r="N371" s="334">
        <v>3</v>
      </c>
      <c r="O371" s="335">
        <f t="shared" si="73"/>
        <v>2.1292299158146042</v>
      </c>
      <c r="P371" s="330"/>
      <c r="Q371" s="239">
        <f t="shared" si="74"/>
        <v>1.8515481171548114</v>
      </c>
      <c r="S371" s="239">
        <f t="shared" si="77"/>
        <v>1.1499727693204611</v>
      </c>
    </row>
    <row r="372" spans="1:22" x14ac:dyDescent="0.25">
      <c r="B372" s="47"/>
      <c r="E372" s="76">
        <v>4</v>
      </c>
      <c r="F372" s="234" t="s">
        <v>63</v>
      </c>
      <c r="G372" s="289">
        <f t="shared" si="75"/>
        <v>0.11071030475199607</v>
      </c>
      <c r="I372" s="255"/>
      <c r="J372" s="289">
        <f t="shared" si="76"/>
        <v>0.68528433074972595</v>
      </c>
      <c r="K372" s="47"/>
      <c r="L372" s="70"/>
      <c r="N372" s="332">
        <v>4</v>
      </c>
      <c r="O372" s="193">
        <f t="shared" si="73"/>
        <v>2.7411373229989038</v>
      </c>
      <c r="P372" s="330"/>
      <c r="Q372" s="239">
        <f t="shared" si="74"/>
        <v>2.3836541143654113</v>
      </c>
      <c r="S372" s="239">
        <f t="shared" si="77"/>
        <v>1.1499727693204613</v>
      </c>
    </row>
    <row r="373" spans="1:22" x14ac:dyDescent="0.25">
      <c r="B373" s="47"/>
      <c r="E373" s="76">
        <v>5</v>
      </c>
      <c r="F373" s="234" t="s">
        <v>63</v>
      </c>
      <c r="G373" s="289">
        <f t="shared" si="75"/>
        <v>0.10714753018242659</v>
      </c>
      <c r="I373" s="255"/>
      <c r="J373" s="289">
        <f t="shared" si="76"/>
        <v>0.66323115700055391</v>
      </c>
      <c r="K373" s="47"/>
      <c r="L373" s="70"/>
      <c r="N373" s="332">
        <v>5</v>
      </c>
      <c r="O373" s="193">
        <f t="shared" si="73"/>
        <v>3.3161557850027696</v>
      </c>
      <c r="P373" s="330"/>
      <c r="Q373" s="239">
        <f t="shared" si="74"/>
        <v>2.8836820083682007</v>
      </c>
      <c r="S373" s="239">
        <f t="shared" si="77"/>
        <v>1.1499727693204613</v>
      </c>
    </row>
    <row r="374" spans="1:22" x14ac:dyDescent="0.25">
      <c r="B374" s="47"/>
      <c r="C374" s="235"/>
      <c r="E374" s="76">
        <v>10</v>
      </c>
      <c r="F374" s="234" t="s">
        <v>63</v>
      </c>
      <c r="G374" s="333">
        <f t="shared" si="75"/>
        <v>9.1082655759640682E-2</v>
      </c>
      <c r="I374" s="255"/>
      <c r="J374" s="333">
        <f t="shared" si="76"/>
        <v>0.56379139173156023</v>
      </c>
      <c r="K374" s="47"/>
      <c r="L374" s="70"/>
      <c r="N374" s="334">
        <v>10</v>
      </c>
      <c r="O374" s="335">
        <f t="shared" si="73"/>
        <v>5.6379139173156023</v>
      </c>
      <c r="P374" s="330"/>
      <c r="Q374" s="239">
        <f t="shared" si="74"/>
        <v>4.9026499302649942</v>
      </c>
      <c r="S374" s="239">
        <f t="shared" si="77"/>
        <v>1.1499727693204613</v>
      </c>
    </row>
    <row r="375" spans="1:22" x14ac:dyDescent="0.25">
      <c r="B375" s="47"/>
      <c r="C375" s="47"/>
      <c r="E375" s="76">
        <v>20</v>
      </c>
      <c r="F375" s="234" t="s">
        <v>63</v>
      </c>
      <c r="G375" s="289">
        <f t="shared" si="75"/>
        <v>6.9437616583905307E-2</v>
      </c>
      <c r="I375" s="255"/>
      <c r="J375" s="289">
        <f t="shared" si="76"/>
        <v>0.42981103444844132</v>
      </c>
      <c r="K375" s="47"/>
      <c r="L375" s="70"/>
      <c r="N375" s="332">
        <v>20</v>
      </c>
      <c r="O375" s="193">
        <f t="shared" si="73"/>
        <v>8.5962206889688257</v>
      </c>
      <c r="P375" s="330"/>
      <c r="Q375" s="239">
        <f t="shared" si="74"/>
        <v>7.475151515151512</v>
      </c>
      <c r="S375" s="239">
        <f t="shared" si="77"/>
        <v>1.1499727693204611</v>
      </c>
    </row>
    <row r="376" spans="1:22" x14ac:dyDescent="0.25">
      <c r="E376" s="76">
        <v>30</v>
      </c>
      <c r="F376" s="234" t="s">
        <v>63</v>
      </c>
      <c r="G376" s="289">
        <f t="shared" si="75"/>
        <v>5.6036880947300069E-2</v>
      </c>
      <c r="I376" s="255"/>
      <c r="J376" s="289">
        <f t="shared" si="76"/>
        <v>0.34686198853210398</v>
      </c>
      <c r="K376" s="47"/>
      <c r="L376" s="70"/>
      <c r="N376" s="332">
        <v>30</v>
      </c>
      <c r="O376" s="193">
        <f t="shared" si="73"/>
        <v>10.40585965596312</v>
      </c>
      <c r="P376" s="330"/>
      <c r="Q376" s="239">
        <f t="shared" si="74"/>
        <v>9.048787878787877</v>
      </c>
      <c r="S376" s="239">
        <f t="shared" si="77"/>
        <v>1.1499727693204616</v>
      </c>
    </row>
    <row r="377" spans="1:22" x14ac:dyDescent="0.25">
      <c r="E377" s="76">
        <v>40</v>
      </c>
      <c r="F377" s="234" t="s">
        <v>63</v>
      </c>
      <c r="G377" s="289">
        <f t="shared" si="75"/>
        <v>4.904195537836787E-2</v>
      </c>
      <c r="I377" s="255"/>
      <c r="J377" s="289">
        <f t="shared" si="76"/>
        <v>0.30356418623729614</v>
      </c>
      <c r="K377" s="47"/>
      <c r="L377" s="70"/>
      <c r="N377" s="332">
        <v>40</v>
      </c>
      <c r="O377" s="193">
        <f t="shared" si="73"/>
        <v>12.142567449491846</v>
      </c>
      <c r="P377" s="330"/>
      <c r="Q377" s="239">
        <f t="shared" si="74"/>
        <v>10.559004329004328</v>
      </c>
      <c r="S377" s="239">
        <f t="shared" si="77"/>
        <v>1.1499727693204613</v>
      </c>
    </row>
    <row r="378" spans="1:22" x14ac:dyDescent="0.25">
      <c r="E378" s="76">
        <v>50</v>
      </c>
      <c r="F378" s="234" t="s">
        <v>63</v>
      </c>
      <c r="G378" s="289">
        <f t="shared" si="75"/>
        <v>4.4609353836504904E-2</v>
      </c>
      <c r="I378" s="255"/>
      <c r="J378" s="289">
        <f t="shared" si="76"/>
        <v>0.27612688139110025</v>
      </c>
      <c r="K378" s="47"/>
      <c r="L378" s="70"/>
      <c r="N378" s="332">
        <v>50</v>
      </c>
      <c r="O378" s="193">
        <f t="shared" si="73"/>
        <v>13.806344069555013</v>
      </c>
      <c r="P378" s="330"/>
      <c r="Q378" s="239">
        <f t="shared" si="74"/>
        <v>12.005800865800865</v>
      </c>
      <c r="S378" s="239">
        <f t="shared" si="77"/>
        <v>1.1499727693204613</v>
      </c>
    </row>
    <row r="379" spans="1:22" x14ac:dyDescent="0.25">
      <c r="E379" s="76">
        <v>60</v>
      </c>
      <c r="F379" s="234" t="s">
        <v>63</v>
      </c>
      <c r="G379" s="289">
        <f t="shared" si="75"/>
        <v>4.1457914308176545E-2</v>
      </c>
      <c r="I379" s="255"/>
      <c r="J379" s="289">
        <f t="shared" si="76"/>
        <v>0.25661982526921029</v>
      </c>
      <c r="K379" s="47"/>
      <c r="L379" s="70"/>
      <c r="N379" s="332">
        <v>60</v>
      </c>
      <c r="O379" s="193">
        <f t="shared" si="73"/>
        <v>15.397189516152617</v>
      </c>
      <c r="P379" s="330"/>
      <c r="Q379" s="239">
        <f t="shared" si="74"/>
        <v>13.389177489177488</v>
      </c>
      <c r="S379" s="239">
        <f t="shared" si="77"/>
        <v>1.1499727693204613</v>
      </c>
    </row>
    <row r="380" spans="1:22" x14ac:dyDescent="0.25">
      <c r="E380" s="76">
        <v>70</v>
      </c>
      <c r="F380" s="234" t="s">
        <v>63</v>
      </c>
      <c r="G380" s="333">
        <f t="shared" si="75"/>
        <v>3.9038567359010824E-2</v>
      </c>
      <c r="I380" s="260"/>
      <c r="J380" s="360">
        <f t="shared" si="76"/>
        <v>0.24164433984692368</v>
      </c>
      <c r="K380" s="145"/>
      <c r="L380" s="337"/>
      <c r="N380" s="338">
        <v>70</v>
      </c>
      <c r="O380" s="339">
        <f t="shared" si="73"/>
        <v>16.915103789284657</v>
      </c>
      <c r="P380" s="340"/>
      <c r="Q380" s="239">
        <f t="shared" si="74"/>
        <v>14.709134199134198</v>
      </c>
      <c r="S380" s="239">
        <f t="shared" si="77"/>
        <v>1.1499727693204611</v>
      </c>
    </row>
    <row r="383" spans="1:22" ht="15.75" thickBot="1" x14ac:dyDescent="0.3">
      <c r="A383" s="268"/>
      <c r="B383" s="268"/>
      <c r="C383" s="268"/>
      <c r="D383" s="268"/>
      <c r="E383" s="268"/>
      <c r="F383" s="268"/>
      <c r="G383" s="268"/>
      <c r="H383" s="268"/>
      <c r="I383" s="268"/>
      <c r="J383" s="268"/>
      <c r="K383" s="268"/>
      <c r="L383" s="268"/>
      <c r="M383" s="268"/>
      <c r="N383" s="268"/>
      <c r="O383" s="268"/>
      <c r="P383" s="268"/>
      <c r="Q383" s="268"/>
      <c r="R383" s="268"/>
      <c r="S383" s="268"/>
      <c r="T383" s="268"/>
      <c r="U383" s="268"/>
      <c r="V383" s="268"/>
    </row>
    <row r="384" spans="1:22" ht="15.75" thickTop="1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</row>
    <row r="385" spans="2:18" ht="15.75" thickBot="1" x14ac:dyDescent="0.3"/>
    <row r="386" spans="2:18" ht="15.75" thickBot="1" x14ac:dyDescent="0.3">
      <c r="C386" s="150" t="s">
        <v>170</v>
      </c>
      <c r="E386" s="411" t="s">
        <v>171</v>
      </c>
      <c r="I386" s="376" t="s">
        <v>223</v>
      </c>
      <c r="J386" s="377"/>
      <c r="K386" s="211"/>
      <c r="L386" s="211"/>
      <c r="M386" s="211"/>
      <c r="N386" s="211"/>
      <c r="O386" s="212"/>
    </row>
    <row r="388" spans="2:18" x14ac:dyDescent="0.25">
      <c r="B388" s="348" t="str">
        <f>A204</f>
        <v>oall</v>
      </c>
      <c r="C388" s="349"/>
      <c r="D388" s="350">
        <f t="shared" ref="D388:P388" si="78">D204</f>
        <v>0</v>
      </c>
      <c r="E388" s="350" t="str">
        <f t="shared" si="78"/>
        <v>soft-6</v>
      </c>
      <c r="F388" s="350" t="str">
        <f t="shared" si="78"/>
        <v>soft-5</v>
      </c>
      <c r="G388" s="350" t="str">
        <f t="shared" si="78"/>
        <v>soft-4</v>
      </c>
      <c r="H388" s="350" t="str">
        <f t="shared" si="78"/>
        <v>soft-3</v>
      </c>
      <c r="I388" s="350" t="str">
        <f t="shared" si="78"/>
        <v>soft-2</v>
      </c>
      <c r="J388" s="350" t="str">
        <f t="shared" si="78"/>
        <v>soft-1</v>
      </c>
      <c r="K388" s="350" t="str">
        <f t="shared" si="78"/>
        <v>soft</v>
      </c>
      <c r="L388" s="350" t="str">
        <f t="shared" si="78"/>
        <v>aver</v>
      </c>
      <c r="M388" s="350" t="str">
        <f t="shared" si="78"/>
        <v xml:space="preserve"> stiff</v>
      </c>
      <c r="N388" s="350" t="str">
        <f t="shared" si="78"/>
        <v xml:space="preserve"> stiff+1</v>
      </c>
      <c r="O388" s="350" t="str">
        <f t="shared" si="78"/>
        <v xml:space="preserve"> stiff+2</v>
      </c>
      <c r="P388" s="350" t="str">
        <f t="shared" si="78"/>
        <v xml:space="preserve"> stiff+3</v>
      </c>
      <c r="Q388" s="351" t="str">
        <f t="shared" ref="Q388" si="79">Q204</f>
        <v xml:space="preserve"> stiff+4</v>
      </c>
    </row>
    <row r="389" spans="2:18" x14ac:dyDescent="0.25">
      <c r="B389" s="348" t="str">
        <f>A205</f>
        <v>co wogas</v>
      </c>
      <c r="C389" s="352" t="str">
        <f t="shared" ref="C389:C401" si="80">B205</f>
        <v>ips</v>
      </c>
      <c r="D389" s="336" t="str">
        <f t="shared" ref="D389:P401" si="81">D205</f>
        <v>c coeff</v>
      </c>
      <c r="E389" s="336" t="str">
        <f t="shared" si="81"/>
        <v>c coeff</v>
      </c>
      <c r="F389" s="336" t="str">
        <f t="shared" si="81"/>
        <v>c coeff</v>
      </c>
      <c r="G389" s="336" t="str">
        <f t="shared" si="81"/>
        <v>c coeff</v>
      </c>
      <c r="H389" s="336" t="str">
        <f t="shared" si="81"/>
        <v>c coeff</v>
      </c>
      <c r="I389" s="336" t="str">
        <f t="shared" si="81"/>
        <v>c coeff</v>
      </c>
      <c r="J389" s="336" t="str">
        <f t="shared" si="81"/>
        <v>c coeff</v>
      </c>
      <c r="K389" s="336" t="str">
        <f t="shared" si="81"/>
        <v>c-zeta</v>
      </c>
      <c r="L389" s="336" t="str">
        <f t="shared" si="81"/>
        <v>c-zeta</v>
      </c>
      <c r="M389" s="336" t="str">
        <f t="shared" si="81"/>
        <v>c-zeta</v>
      </c>
      <c r="N389" s="336" t="str">
        <f t="shared" si="81"/>
        <v>c-zeta</v>
      </c>
      <c r="O389" s="336" t="str">
        <f t="shared" si="81"/>
        <v>c-zeta</v>
      </c>
      <c r="P389" s="336" t="str">
        <f t="shared" si="81"/>
        <v>c-zeta</v>
      </c>
      <c r="Q389" s="353" t="str">
        <f t="shared" ref="Q389" si="82">Q205</f>
        <v>c-zeta</v>
      </c>
    </row>
    <row r="390" spans="2:18" x14ac:dyDescent="0.25">
      <c r="B390" s="348"/>
      <c r="C390" s="412">
        <f t="shared" si="80"/>
        <v>1</v>
      </c>
      <c r="D390" s="355">
        <f t="shared" si="81"/>
        <v>0.37147991154691185</v>
      </c>
      <c r="E390" s="355">
        <f t="shared" si="81"/>
        <v>0.37873689844246533</v>
      </c>
      <c r="F390" s="355">
        <f t="shared" si="81"/>
        <v>0.38708243337235182</v>
      </c>
      <c r="G390" s="355">
        <f t="shared" si="81"/>
        <v>0.3966797985417212</v>
      </c>
      <c r="H390" s="355">
        <f t="shared" si="81"/>
        <v>0.40771676848649613</v>
      </c>
      <c r="I390" s="355">
        <f t="shared" si="81"/>
        <v>0.42040928392298715</v>
      </c>
      <c r="J390" s="355">
        <f t="shared" si="81"/>
        <v>0.43500567667495199</v>
      </c>
      <c r="K390" s="355">
        <f t="shared" si="81"/>
        <v>0.45179152833971142</v>
      </c>
      <c r="L390" s="355">
        <f t="shared" si="81"/>
        <v>0.47109525775418487</v>
      </c>
      <c r="M390" s="355">
        <f t="shared" si="81"/>
        <v>0.49329454658082922</v>
      </c>
      <c r="N390" s="355">
        <f t="shared" si="81"/>
        <v>0.51882372873147031</v>
      </c>
      <c r="O390" s="355">
        <f t="shared" si="81"/>
        <v>0.54818228820470749</v>
      </c>
      <c r="P390" s="355">
        <f t="shared" si="81"/>
        <v>0.5819446315989304</v>
      </c>
      <c r="Q390" s="356">
        <f t="shared" ref="Q390" si="83">Q206</f>
        <v>0.62077132650228661</v>
      </c>
      <c r="R390" s="47"/>
    </row>
    <row r="391" spans="2:18" x14ac:dyDescent="0.25">
      <c r="B391" s="348"/>
      <c r="C391" s="413">
        <f t="shared" si="80"/>
        <v>2</v>
      </c>
      <c r="D391" s="289">
        <f t="shared" si="81"/>
        <v>0.20563061162055737</v>
      </c>
      <c r="E391" s="289">
        <f t="shared" si="81"/>
        <v>0.21224270344539931</v>
      </c>
      <c r="F391" s="289">
        <f t="shared" si="81"/>
        <v>0.21984660904396755</v>
      </c>
      <c r="G391" s="289">
        <f t="shared" si="81"/>
        <v>0.22859110048232104</v>
      </c>
      <c r="H391" s="289">
        <f t="shared" si="81"/>
        <v>0.23864726563642757</v>
      </c>
      <c r="I391" s="289">
        <f t="shared" si="81"/>
        <v>0.25021185556365</v>
      </c>
      <c r="J391" s="289">
        <f t="shared" si="81"/>
        <v>0.26351113397995585</v>
      </c>
      <c r="K391" s="289">
        <f t="shared" si="81"/>
        <v>0.27880530415870752</v>
      </c>
      <c r="L391" s="325">
        <f t="shared" si="81"/>
        <v>0.29639359986427199</v>
      </c>
      <c r="M391" s="289">
        <f t="shared" si="81"/>
        <v>0.31662013992567117</v>
      </c>
      <c r="N391" s="289">
        <f t="shared" si="81"/>
        <v>0.33988066099628012</v>
      </c>
      <c r="O391" s="289">
        <f t="shared" si="81"/>
        <v>0.36663026022748046</v>
      </c>
      <c r="P391" s="289">
        <f t="shared" si="81"/>
        <v>0.3973922993433609</v>
      </c>
      <c r="Q391" s="290">
        <f t="shared" ref="Q391" si="84">Q207</f>
        <v>0.43276864432662338</v>
      </c>
      <c r="R391" s="47"/>
    </row>
    <row r="392" spans="2:18" x14ac:dyDescent="0.25">
      <c r="B392" s="348"/>
      <c r="C392" s="413">
        <f t="shared" si="80"/>
        <v>3</v>
      </c>
      <c r="D392" s="289">
        <f t="shared" si="81"/>
        <v>0.14979076058973576</v>
      </c>
      <c r="E392" s="289">
        <f t="shared" si="81"/>
        <v>0.1561043747327017</v>
      </c>
      <c r="F392" s="289">
        <f t="shared" si="81"/>
        <v>0.1633650309971125</v>
      </c>
      <c r="G392" s="289">
        <f t="shared" si="81"/>
        <v>0.17171478570118495</v>
      </c>
      <c r="H392" s="289">
        <f t="shared" si="81"/>
        <v>0.18131700361086825</v>
      </c>
      <c r="I392" s="289">
        <f t="shared" si="81"/>
        <v>0.19235955420700401</v>
      </c>
      <c r="J392" s="289">
        <f t="shared" si="81"/>
        <v>0.20505848739256016</v>
      </c>
      <c r="K392" s="289">
        <f t="shared" si="81"/>
        <v>0.21966226055594976</v>
      </c>
      <c r="L392" s="325">
        <f t="shared" si="81"/>
        <v>0.23645659969384777</v>
      </c>
      <c r="M392" s="289">
        <f t="shared" si="81"/>
        <v>0.25577008970243054</v>
      </c>
      <c r="N392" s="289">
        <f t="shared" si="81"/>
        <v>0.27798060321230061</v>
      </c>
      <c r="O392" s="289">
        <f t="shared" si="81"/>
        <v>0.30352269374865132</v>
      </c>
      <c r="P392" s="289">
        <f t="shared" si="81"/>
        <v>0.33289609786545449</v>
      </c>
      <c r="Q392" s="290">
        <f t="shared" ref="Q392" si="85">Q208</f>
        <v>0.36667551259977826</v>
      </c>
      <c r="R392" s="47"/>
    </row>
    <row r="393" spans="2:18" x14ac:dyDescent="0.25">
      <c r="B393" s="348"/>
      <c r="C393" s="413">
        <f t="shared" si="80"/>
        <v>4</v>
      </c>
      <c r="D393" s="289">
        <f t="shared" si="81"/>
        <v>0.12145327178279736</v>
      </c>
      <c r="E393" s="289">
        <f t="shared" si="81"/>
        <v>0.12755501259109614</v>
      </c>
      <c r="F393" s="289">
        <f t="shared" si="81"/>
        <v>0.13457201452063974</v>
      </c>
      <c r="G393" s="289">
        <f t="shared" si="81"/>
        <v>0.14264156673961487</v>
      </c>
      <c r="H393" s="289">
        <f t="shared" si="81"/>
        <v>0.15192155179143627</v>
      </c>
      <c r="I393" s="289">
        <f t="shared" si="81"/>
        <v>0.16259353460103088</v>
      </c>
      <c r="J393" s="289">
        <f t="shared" si="81"/>
        <v>0.17486631483206466</v>
      </c>
      <c r="K393" s="289">
        <f t="shared" si="81"/>
        <v>0.1889800120977535</v>
      </c>
      <c r="L393" s="325">
        <f t="shared" si="81"/>
        <v>0.20521076395329568</v>
      </c>
      <c r="M393" s="289">
        <f t="shared" si="81"/>
        <v>0.22387612858716924</v>
      </c>
      <c r="N393" s="289">
        <f t="shared" si="81"/>
        <v>0.2453412979161238</v>
      </c>
      <c r="O393" s="289">
        <f t="shared" si="81"/>
        <v>0.27002624264442149</v>
      </c>
      <c r="P393" s="289">
        <f t="shared" si="81"/>
        <v>0.2984139290819639</v>
      </c>
      <c r="Q393" s="290">
        <f t="shared" ref="Q393" si="86">Q209</f>
        <v>0.33105976848513763</v>
      </c>
      <c r="R393" s="47"/>
    </row>
    <row r="394" spans="2:18" x14ac:dyDescent="0.25">
      <c r="B394" s="348"/>
      <c r="C394" s="413">
        <f t="shared" si="80"/>
        <v>5</v>
      </c>
      <c r="D394" s="289">
        <f t="shared" si="81"/>
        <v>0.10411672786541228</v>
      </c>
      <c r="E394" s="289">
        <f t="shared" si="81"/>
        <v>0.11004123707792744</v>
      </c>
      <c r="F394" s="289">
        <f t="shared" si="81"/>
        <v>0.11685442267231989</v>
      </c>
      <c r="G394" s="289">
        <f t="shared" si="81"/>
        <v>0.12468958610587122</v>
      </c>
      <c r="H394" s="289">
        <f t="shared" si="81"/>
        <v>0.13370002405445522</v>
      </c>
      <c r="I394" s="289">
        <f t="shared" si="81"/>
        <v>0.14406202769532686</v>
      </c>
      <c r="J394" s="289">
        <f t="shared" si="81"/>
        <v>0.15597833188232918</v>
      </c>
      <c r="K394" s="289">
        <f t="shared" si="81"/>
        <v>0.16968208169738189</v>
      </c>
      <c r="L394" s="325">
        <f t="shared" si="81"/>
        <v>0.18544139398469253</v>
      </c>
      <c r="M394" s="289">
        <f t="shared" si="81"/>
        <v>0.20356460311509969</v>
      </c>
      <c r="N394" s="289">
        <f t="shared" si="81"/>
        <v>0.224406293615068</v>
      </c>
      <c r="O394" s="289">
        <f t="shared" si="81"/>
        <v>0.24837423769003153</v>
      </c>
      <c r="P394" s="289">
        <f t="shared" si="81"/>
        <v>0.27593737337623958</v>
      </c>
      <c r="Q394" s="290">
        <f t="shared" ref="Q394" si="87">Q210</f>
        <v>0.30763497941537887</v>
      </c>
      <c r="R394" s="47"/>
    </row>
    <row r="395" spans="2:18" x14ac:dyDescent="0.25">
      <c r="B395" s="348"/>
      <c r="C395" s="414">
        <f t="shared" si="80"/>
        <v>10</v>
      </c>
      <c r="D395" s="333">
        <f t="shared" si="81"/>
        <v>6.6938260281476522E-2</v>
      </c>
      <c r="E395" s="333">
        <f t="shared" si="81"/>
        <v>7.2132499340049658E-2</v>
      </c>
      <c r="F395" s="333">
        <f t="shared" si="81"/>
        <v>7.8105874257408767E-2</v>
      </c>
      <c r="G395" s="333">
        <f t="shared" si="81"/>
        <v>8.4975255412371747E-2</v>
      </c>
      <c r="H395" s="333">
        <f t="shared" si="81"/>
        <v>9.2875043740579186E-2</v>
      </c>
      <c r="I395" s="333">
        <f t="shared" si="81"/>
        <v>0.10195980031801773</v>
      </c>
      <c r="J395" s="333">
        <f t="shared" si="81"/>
        <v>0.11240727038207203</v>
      </c>
      <c r="K395" s="333">
        <f t="shared" si="81"/>
        <v>0.1244218609557345</v>
      </c>
      <c r="L395" s="333">
        <f t="shared" si="81"/>
        <v>0.13823864011544632</v>
      </c>
      <c r="M395" s="333">
        <f t="shared" si="81"/>
        <v>0.15412793614911496</v>
      </c>
      <c r="N395" s="333">
        <f t="shared" si="81"/>
        <v>0.17240062658783387</v>
      </c>
      <c r="O395" s="333">
        <f t="shared" si="81"/>
        <v>0.1934142205923606</v>
      </c>
      <c r="P395" s="333">
        <f t="shared" si="81"/>
        <v>0.21757985369756633</v>
      </c>
      <c r="Q395" s="358">
        <f t="shared" ref="Q395" si="88">Q211</f>
        <v>0.245370331768553</v>
      </c>
      <c r="R395" s="47"/>
    </row>
    <row r="396" spans="2:18" x14ac:dyDescent="0.25">
      <c r="B396" s="348"/>
      <c r="C396" s="413">
        <f t="shared" si="80"/>
        <v>20</v>
      </c>
      <c r="D396" s="289">
        <f t="shared" si="81"/>
        <v>4.4428799130339869E-2</v>
      </c>
      <c r="E396" s="289">
        <f t="shared" si="81"/>
        <v>4.8669869008066691E-2</v>
      </c>
      <c r="F396" s="289">
        <f t="shared" si="81"/>
        <v>5.3547099367452528E-2</v>
      </c>
      <c r="G396" s="289">
        <f t="shared" si="81"/>
        <v>5.9155914280746236E-2</v>
      </c>
      <c r="H396" s="289">
        <f t="shared" si="81"/>
        <v>6.5606051431033999E-2</v>
      </c>
      <c r="I396" s="289">
        <f t="shared" si="81"/>
        <v>7.3023709153864941E-2</v>
      </c>
      <c r="J396" s="289">
        <f t="shared" si="81"/>
        <v>8.1554015535120497E-2</v>
      </c>
      <c r="K396" s="289">
        <f t="shared" si="81"/>
        <v>9.1363867873564403E-2</v>
      </c>
      <c r="L396" s="325">
        <f t="shared" si="81"/>
        <v>0.10264519806277492</v>
      </c>
      <c r="M396" s="289">
        <f t="shared" si="81"/>
        <v>0.11561872778036696</v>
      </c>
      <c r="N396" s="289">
        <f t="shared" si="81"/>
        <v>0.13053828695559783</v>
      </c>
      <c r="O396" s="289">
        <f t="shared" si="81"/>
        <v>0.14769578000711331</v>
      </c>
      <c r="P396" s="289">
        <f t="shared" si="81"/>
        <v>0.16742689701635616</v>
      </c>
      <c r="Q396" s="290">
        <f t="shared" ref="Q396" si="89">Q212</f>
        <v>0.19011768157698541</v>
      </c>
      <c r="R396" s="47"/>
    </row>
    <row r="397" spans="2:18" x14ac:dyDescent="0.25">
      <c r="B397" s="348"/>
      <c r="C397" s="413">
        <f t="shared" si="80"/>
        <v>30</v>
      </c>
      <c r="D397" s="289">
        <f t="shared" si="81"/>
        <v>3.7248199109148845E-2</v>
      </c>
      <c r="E397" s="289">
        <f t="shared" si="81"/>
        <v>4.1219928980971737E-2</v>
      </c>
      <c r="F397" s="289">
        <f t="shared" si="81"/>
        <v>4.5787418333568045E-2</v>
      </c>
      <c r="G397" s="289">
        <f t="shared" si="81"/>
        <v>5.1040031089053799E-2</v>
      </c>
      <c r="H397" s="289">
        <f t="shared" si="81"/>
        <v>5.708053575786242E-2</v>
      </c>
      <c r="I397" s="289">
        <f t="shared" si="81"/>
        <v>6.4027116126992342E-2</v>
      </c>
      <c r="J397" s="289">
        <f t="shared" si="81"/>
        <v>7.2015683551491752E-2</v>
      </c>
      <c r="K397" s="289">
        <f t="shared" si="81"/>
        <v>8.1202536089666058E-2</v>
      </c>
      <c r="L397" s="325">
        <f t="shared" si="81"/>
        <v>9.1767416508566513E-2</v>
      </c>
      <c r="M397" s="289">
        <f t="shared" si="81"/>
        <v>0.10391702899030206</v>
      </c>
      <c r="N397" s="289">
        <f t="shared" si="81"/>
        <v>0.11788908334429789</v>
      </c>
      <c r="O397" s="289">
        <f t="shared" si="81"/>
        <v>0.13395694585139314</v>
      </c>
      <c r="P397" s="289">
        <f t="shared" si="81"/>
        <v>0.15243498773455263</v>
      </c>
      <c r="Q397" s="290">
        <f t="shared" ref="Q397" si="90">Q213</f>
        <v>0.1736847359001861</v>
      </c>
      <c r="R397" s="47"/>
    </row>
    <row r="398" spans="2:18" x14ac:dyDescent="0.25">
      <c r="B398" s="348"/>
      <c r="C398" s="413">
        <f t="shared" si="80"/>
        <v>40</v>
      </c>
      <c r="D398" s="289">
        <f t="shared" si="81"/>
        <v>3.4197196953119624E-2</v>
      </c>
      <c r="E398" s="289">
        <f t="shared" si="81"/>
        <v>3.8115151500175491E-2</v>
      </c>
      <c r="F398" s="289">
        <f t="shared" si="81"/>
        <v>4.2620799229289727E-2</v>
      </c>
      <c r="G398" s="289">
        <f t="shared" si="81"/>
        <v>4.7802294117771101E-2</v>
      </c>
      <c r="H398" s="289">
        <f t="shared" si="81"/>
        <v>5.3761013239524688E-2</v>
      </c>
      <c r="I398" s="289">
        <f t="shared" si="81"/>
        <v>6.0613540229541303E-2</v>
      </c>
      <c r="J398" s="289">
        <f t="shared" si="81"/>
        <v>6.8493946268060407E-2</v>
      </c>
      <c r="K398" s="289">
        <f t="shared" si="81"/>
        <v>7.7556413212357372E-2</v>
      </c>
      <c r="L398" s="325">
        <f t="shared" si="81"/>
        <v>8.7978250198298913E-2</v>
      </c>
      <c r="M398" s="289">
        <f t="shared" si="81"/>
        <v>9.9963362732131647E-2</v>
      </c>
      <c r="N398" s="289">
        <f t="shared" si="81"/>
        <v>0.11374624214603929</v>
      </c>
      <c r="O398" s="289">
        <f t="shared" si="81"/>
        <v>0.12959655347203308</v>
      </c>
      <c r="P398" s="289">
        <f t="shared" si="81"/>
        <v>0.14782441149692596</v>
      </c>
      <c r="Q398" s="290">
        <f t="shared" ref="Q398" si="91">Q214</f>
        <v>0.16878644822555275</v>
      </c>
      <c r="R398" s="47"/>
    </row>
    <row r="399" spans="2:18" x14ac:dyDescent="0.25">
      <c r="B399" s="348"/>
      <c r="C399" s="413">
        <f t="shared" si="80"/>
        <v>50</v>
      </c>
      <c r="D399" s="289">
        <f t="shared" si="81"/>
        <v>3.2798033943155142E-2</v>
      </c>
      <c r="E399" s="289">
        <f t="shared" si="81"/>
        <v>3.6748439037898741E-2</v>
      </c>
      <c r="F399" s="289">
        <f t="shared" si="81"/>
        <v>4.1291404896853887E-2</v>
      </c>
      <c r="G399" s="289">
        <f t="shared" si="81"/>
        <v>4.6515815634652298E-2</v>
      </c>
      <c r="H399" s="289">
        <f t="shared" si="81"/>
        <v>5.2523887983120472E-2</v>
      </c>
      <c r="I399" s="289">
        <f t="shared" si="81"/>
        <v>5.9433171183858866E-2</v>
      </c>
      <c r="J399" s="289">
        <f t="shared" si="81"/>
        <v>6.7378846864708034E-2</v>
      </c>
      <c r="K399" s="289">
        <f t="shared" si="81"/>
        <v>7.6516373897684564E-2</v>
      </c>
      <c r="L399" s="325">
        <f t="shared" si="81"/>
        <v>8.7024529985607571E-2</v>
      </c>
      <c r="M399" s="289">
        <f t="shared" si="81"/>
        <v>9.9108909486719049E-2</v>
      </c>
      <c r="N399" s="289">
        <f t="shared" si="81"/>
        <v>0.11300594591299723</v>
      </c>
      <c r="O399" s="289">
        <f t="shared" si="81"/>
        <v>0.12898753780321714</v>
      </c>
      <c r="P399" s="289">
        <f t="shared" si="81"/>
        <v>0.14736636847697004</v>
      </c>
      <c r="Q399" s="290">
        <f t="shared" ref="Q399" si="92">Q215</f>
        <v>0.16850202375178588</v>
      </c>
      <c r="R399" s="47"/>
    </row>
    <row r="400" spans="2:18" x14ac:dyDescent="0.25">
      <c r="B400" s="348"/>
      <c r="C400" s="413">
        <f t="shared" si="80"/>
        <v>60</v>
      </c>
      <c r="D400" s="289">
        <f t="shared" si="81"/>
        <v>3.2224790506223004E-2</v>
      </c>
      <c r="E400" s="289">
        <f t="shared" si="81"/>
        <v>3.6250759084881741E-2</v>
      </c>
      <c r="F400" s="289">
        <f t="shared" si="81"/>
        <v>4.0880622950339264E-2</v>
      </c>
      <c r="G400" s="289">
        <f t="shared" si="81"/>
        <v>4.6204966395615443E-2</v>
      </c>
      <c r="H400" s="289">
        <f t="shared" si="81"/>
        <v>5.2327961357683035E-2</v>
      </c>
      <c r="I400" s="289">
        <f t="shared" si="81"/>
        <v>5.9369405564060757E-2</v>
      </c>
      <c r="J400" s="289">
        <f t="shared" si="81"/>
        <v>6.7467066401395145E-2</v>
      </c>
      <c r="K400" s="289">
        <f t="shared" si="81"/>
        <v>7.6779376364329674E-2</v>
      </c>
      <c r="L400" s="325">
        <f t="shared" si="81"/>
        <v>8.7488532821704407E-2</v>
      </c>
      <c r="M400" s="289">
        <f t="shared" si="81"/>
        <v>9.9804062747685329E-2</v>
      </c>
      <c r="N400" s="289">
        <f t="shared" si="81"/>
        <v>0.11396692216256343</v>
      </c>
      <c r="O400" s="289">
        <f t="shared" si="81"/>
        <v>0.1302542104896732</v>
      </c>
      <c r="P400" s="289">
        <f t="shared" si="81"/>
        <v>0.14898459206584944</v>
      </c>
      <c r="Q400" s="290">
        <f t="shared" ref="Q400" si="93">Q216</f>
        <v>0.17052453087845212</v>
      </c>
      <c r="R400" s="47"/>
    </row>
    <row r="401" spans="2:18" x14ac:dyDescent="0.25">
      <c r="B401" s="348"/>
      <c r="C401" s="415">
        <f t="shared" si="80"/>
        <v>70</v>
      </c>
      <c r="D401" s="360">
        <f t="shared" si="81"/>
        <v>3.2123501111023654E-2</v>
      </c>
      <c r="E401" s="360">
        <f t="shared" si="81"/>
        <v>3.6249669137156014E-2</v>
      </c>
      <c r="F401" s="360">
        <f t="shared" si="81"/>
        <v>4.0994762367208226E-2</v>
      </c>
      <c r="G401" s="360">
        <f t="shared" si="81"/>
        <v>4.6451619581768258E-2</v>
      </c>
      <c r="H401" s="360">
        <f t="shared" si="81"/>
        <v>5.2727005378512298E-2</v>
      </c>
      <c r="I401" s="360">
        <f t="shared" si="81"/>
        <v>5.9943699044767956E-2</v>
      </c>
      <c r="J401" s="360">
        <f t="shared" si="81"/>
        <v>6.8242896760961971E-2</v>
      </c>
      <c r="K401" s="360">
        <f t="shared" si="81"/>
        <v>7.7786974134585046E-2</v>
      </c>
      <c r="L401" s="360">
        <f t="shared" si="81"/>
        <v>8.8762663114251628E-2</v>
      </c>
      <c r="M401" s="360">
        <f t="shared" si="81"/>
        <v>0.10138470544086817</v>
      </c>
      <c r="N401" s="360">
        <f t="shared" si="81"/>
        <v>0.11590005411647719</v>
      </c>
      <c r="O401" s="360">
        <f t="shared" si="81"/>
        <v>0.13259270509342758</v>
      </c>
      <c r="P401" s="360">
        <f t="shared" si="81"/>
        <v>0.15178925371692051</v>
      </c>
      <c r="Q401" s="361">
        <f t="shared" ref="Q401" si="94">Q217</f>
        <v>0.17386528463393736</v>
      </c>
      <c r="R401" s="47"/>
    </row>
    <row r="402" spans="2:18" x14ac:dyDescent="0.25"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</row>
    <row r="403" spans="2:18" x14ac:dyDescent="0.25"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</row>
    <row r="404" spans="2:18" x14ac:dyDescent="0.25"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</row>
    <row r="405" spans="2:18" x14ac:dyDescent="0.25">
      <c r="B405" s="348" t="str">
        <f>A284</f>
        <v>mv</v>
      </c>
      <c r="C405" s="349"/>
      <c r="D405" s="350">
        <f t="shared" ref="D405:P418" si="95">D284</f>
        <v>0</v>
      </c>
      <c r="E405" s="350" t="str">
        <f t="shared" si="95"/>
        <v>soft-6</v>
      </c>
      <c r="F405" s="350" t="str">
        <f t="shared" si="95"/>
        <v>soft-5</v>
      </c>
      <c r="G405" s="350" t="str">
        <f t="shared" si="95"/>
        <v>soft-4</v>
      </c>
      <c r="H405" s="350" t="str">
        <f t="shared" si="95"/>
        <v>soft-3</v>
      </c>
      <c r="I405" s="350" t="str">
        <f t="shared" si="95"/>
        <v>soft-2</v>
      </c>
      <c r="J405" s="350" t="str">
        <f t="shared" si="95"/>
        <v>soft-1</v>
      </c>
      <c r="K405" s="350" t="str">
        <f t="shared" si="95"/>
        <v>soft</v>
      </c>
      <c r="L405" s="350" t="str">
        <f t="shared" si="95"/>
        <v>aver</v>
      </c>
      <c r="M405" s="350" t="str">
        <f t="shared" si="95"/>
        <v xml:space="preserve"> stiff</v>
      </c>
      <c r="N405" s="350" t="str">
        <f t="shared" si="95"/>
        <v xml:space="preserve"> stiff+1</v>
      </c>
      <c r="O405" s="350" t="str">
        <f t="shared" si="95"/>
        <v xml:space="preserve"> stiff+2</v>
      </c>
      <c r="P405" s="350" t="str">
        <f t="shared" si="95"/>
        <v xml:space="preserve"> stiff+3</v>
      </c>
      <c r="Q405" s="351" t="str">
        <f t="shared" ref="Q405" si="96">Q284</f>
        <v xml:space="preserve"> stiff+4</v>
      </c>
      <c r="R405" s="47"/>
    </row>
    <row r="406" spans="2:18" x14ac:dyDescent="0.25">
      <c r="B406" s="348"/>
      <c r="C406" s="352" t="str">
        <f t="shared" ref="C406:C418" si="97">B285</f>
        <v>ips</v>
      </c>
      <c r="D406" s="336" t="str">
        <f t="shared" si="95"/>
        <v>c coeff</v>
      </c>
      <c r="E406" s="336" t="str">
        <f t="shared" si="95"/>
        <v>c coeff</v>
      </c>
      <c r="F406" s="336" t="str">
        <f t="shared" si="95"/>
        <v>c coeff</v>
      </c>
      <c r="G406" s="336" t="str">
        <f t="shared" si="95"/>
        <v>c coeff</v>
      </c>
      <c r="H406" s="336" t="str">
        <f t="shared" si="95"/>
        <v>c coeff</v>
      </c>
      <c r="I406" s="336" t="str">
        <f t="shared" si="95"/>
        <v>c coeff</v>
      </c>
      <c r="J406" s="336" t="str">
        <f t="shared" si="95"/>
        <v>c coeff</v>
      </c>
      <c r="K406" s="336" t="str">
        <f t="shared" si="95"/>
        <v>c-zeta</v>
      </c>
      <c r="L406" s="336" t="str">
        <f t="shared" si="95"/>
        <v>c-zeta</v>
      </c>
      <c r="M406" s="336" t="str">
        <f t="shared" si="95"/>
        <v>c-zeta</v>
      </c>
      <c r="N406" s="336" t="str">
        <f t="shared" si="95"/>
        <v>c-zeta</v>
      </c>
      <c r="O406" s="336" t="str">
        <f t="shared" si="95"/>
        <v>c-zeta</v>
      </c>
      <c r="P406" s="336" t="str">
        <f t="shared" si="95"/>
        <v>c-zeta</v>
      </c>
      <c r="Q406" s="353" t="str">
        <f t="shared" ref="Q406" si="98">Q285</f>
        <v>c-zeta</v>
      </c>
      <c r="R406" s="47"/>
    </row>
    <row r="407" spans="2:18" x14ac:dyDescent="0.25">
      <c r="B407" s="348"/>
      <c r="C407" s="412">
        <f t="shared" si="97"/>
        <v>1</v>
      </c>
      <c r="D407" s="355">
        <f t="shared" si="95"/>
        <v>6.4074829003001182E-3</v>
      </c>
      <c r="E407" s="355">
        <f t="shared" si="95"/>
        <v>7.3686053353451348E-3</v>
      </c>
      <c r="F407" s="355">
        <f t="shared" si="95"/>
        <v>8.473896135646905E-3</v>
      </c>
      <c r="G407" s="355">
        <f t="shared" si="95"/>
        <v>9.7449805559939387E-3</v>
      </c>
      <c r="H407" s="355">
        <f t="shared" si="95"/>
        <v>1.1206727639393028E-2</v>
      </c>
      <c r="I407" s="355">
        <f t="shared" si="95"/>
        <v>1.2887736785301982E-2</v>
      </c>
      <c r="J407" s="355">
        <f t="shared" si="95"/>
        <v>1.4820897303097276E-2</v>
      </c>
      <c r="K407" s="355">
        <f t="shared" si="95"/>
        <v>1.7044031898561868E-2</v>
      </c>
      <c r="L407" s="355">
        <f t="shared" si="95"/>
        <v>1.9600636683346145E-2</v>
      </c>
      <c r="M407" s="355">
        <f t="shared" si="95"/>
        <v>2.2540732185848063E-2</v>
      </c>
      <c r="N407" s="355">
        <f t="shared" si="95"/>
        <v>2.5921842013725275E-2</v>
      </c>
      <c r="O407" s="355">
        <f t="shared" si="95"/>
        <v>2.9810118315784059E-2</v>
      </c>
      <c r="P407" s="355">
        <f t="shared" si="95"/>
        <v>3.4281636063151669E-2</v>
      </c>
      <c r="Q407" s="356">
        <f t="shared" ref="Q407" si="99">Q286</f>
        <v>3.942388147262442E-2</v>
      </c>
      <c r="R407" s="47"/>
    </row>
    <row r="408" spans="2:18" x14ac:dyDescent="0.25">
      <c r="B408" s="348"/>
      <c r="C408" s="413">
        <f t="shared" si="97"/>
        <v>2</v>
      </c>
      <c r="D408" s="289">
        <f t="shared" si="95"/>
        <v>4.9881118183164423E-3</v>
      </c>
      <c r="E408" s="289">
        <f t="shared" si="95"/>
        <v>5.7363285910639085E-3</v>
      </c>
      <c r="F408" s="289">
        <f t="shared" si="95"/>
        <v>6.5967778797234944E-3</v>
      </c>
      <c r="G408" s="289">
        <f t="shared" si="95"/>
        <v>7.5862945616820172E-3</v>
      </c>
      <c r="H408" s="289">
        <f t="shared" si="95"/>
        <v>8.7242387459343183E-3</v>
      </c>
      <c r="I408" s="289">
        <f t="shared" si="95"/>
        <v>1.0032874557824466E-2</v>
      </c>
      <c r="J408" s="289">
        <f t="shared" si="95"/>
        <v>1.1537805741498135E-2</v>
      </c>
      <c r="K408" s="289">
        <f t="shared" si="95"/>
        <v>1.3268476602722854E-2</v>
      </c>
      <c r="L408" s="325">
        <f t="shared" si="95"/>
        <v>1.525874809313128E-2</v>
      </c>
      <c r="M408" s="289">
        <f t="shared" si="95"/>
        <v>1.754756030710097E-2</v>
      </c>
      <c r="N408" s="289">
        <f t="shared" si="95"/>
        <v>2.0179694353166112E-2</v>
      </c>
      <c r="O408" s="289">
        <f t="shared" si="95"/>
        <v>2.3206648506141028E-2</v>
      </c>
      <c r="P408" s="289">
        <f t="shared" si="95"/>
        <v>2.6687645782062178E-2</v>
      </c>
      <c r="Q408" s="290">
        <f t="shared" ref="Q408" si="100">Q287</f>
        <v>3.0690792649371502E-2</v>
      </c>
      <c r="R408" s="47"/>
    </row>
    <row r="409" spans="2:18" x14ac:dyDescent="0.25">
      <c r="B409" s="348"/>
      <c r="C409" s="413">
        <f t="shared" si="97"/>
        <v>3</v>
      </c>
      <c r="D409" s="289">
        <f t="shared" si="95"/>
        <v>4.6076329116655655E-3</v>
      </c>
      <c r="E409" s="289">
        <f t="shared" si="95"/>
        <v>5.2987778484153997E-3</v>
      </c>
      <c r="F409" s="289">
        <f t="shared" si="95"/>
        <v>6.0935945256777087E-3</v>
      </c>
      <c r="G409" s="289">
        <f t="shared" si="95"/>
        <v>7.0076337045293646E-3</v>
      </c>
      <c r="H409" s="289">
        <f t="shared" si="95"/>
        <v>8.0587787602087683E-3</v>
      </c>
      <c r="I409" s="289">
        <f t="shared" si="95"/>
        <v>9.2675955742400843E-3</v>
      </c>
      <c r="J409" s="289">
        <f t="shared" si="95"/>
        <v>1.0657734910376096E-2</v>
      </c>
      <c r="K409" s="289">
        <f t="shared" si="95"/>
        <v>1.2256395146932509E-2</v>
      </c>
      <c r="L409" s="325">
        <f t="shared" si="95"/>
        <v>1.4094854418972383E-2</v>
      </c>
      <c r="M409" s="289">
        <f t="shared" si="95"/>
        <v>1.6209082581818239E-2</v>
      </c>
      <c r="N409" s="289">
        <f t="shared" si="95"/>
        <v>1.8640444969090973E-2</v>
      </c>
      <c r="O409" s="289">
        <f t="shared" si="95"/>
        <v>2.1436511714454615E-2</v>
      </c>
      <c r="P409" s="289">
        <f t="shared" si="95"/>
        <v>2.4651988471622806E-2</v>
      </c>
      <c r="Q409" s="290">
        <f t="shared" ref="Q409" si="101">Q288</f>
        <v>2.8349786742366222E-2</v>
      </c>
      <c r="R409" s="47"/>
    </row>
    <row r="410" spans="2:18" x14ac:dyDescent="0.25">
      <c r="B410" s="348"/>
      <c r="C410" s="413">
        <f t="shared" si="97"/>
        <v>4</v>
      </c>
      <c r="D410" s="289">
        <f t="shared" si="95"/>
        <v>4.4868770488478886E-3</v>
      </c>
      <c r="E410" s="289">
        <f t="shared" si="95"/>
        <v>5.1599086061750715E-3</v>
      </c>
      <c r="F410" s="289">
        <f t="shared" si="95"/>
        <v>5.9338948971013302E-3</v>
      </c>
      <c r="G410" s="289">
        <f t="shared" si="95"/>
        <v>6.8239791316665284E-3</v>
      </c>
      <c r="H410" s="289">
        <f t="shared" si="95"/>
        <v>7.8475760014165095E-3</v>
      </c>
      <c r="I410" s="289">
        <f t="shared" si="95"/>
        <v>9.0247124016289842E-3</v>
      </c>
      <c r="J410" s="289">
        <f t="shared" si="95"/>
        <v>1.037841926187333E-2</v>
      </c>
      <c r="K410" s="289">
        <f t="shared" si="95"/>
        <v>1.1935182151154329E-2</v>
      </c>
      <c r="L410" s="325">
        <f t="shared" si="95"/>
        <v>1.3725459473827476E-2</v>
      </c>
      <c r="M410" s="289">
        <f t="shared" si="95"/>
        <v>1.5784278394901596E-2</v>
      </c>
      <c r="N410" s="289">
        <f t="shared" si="95"/>
        <v>1.8151920154136834E-2</v>
      </c>
      <c r="O410" s="289">
        <f t="shared" si="95"/>
        <v>2.0874708177257357E-2</v>
      </c>
      <c r="P410" s="289">
        <f t="shared" si="95"/>
        <v>2.400591440384596E-2</v>
      </c>
      <c r="Q410" s="290">
        <f t="shared" ref="Q410" si="102">Q289</f>
        <v>2.7606801564422852E-2</v>
      </c>
      <c r="R410" s="47"/>
    </row>
    <row r="411" spans="2:18" x14ac:dyDescent="0.25">
      <c r="B411" s="348"/>
      <c r="C411" s="413">
        <f t="shared" si="97"/>
        <v>5</v>
      </c>
      <c r="D411" s="289">
        <f t="shared" si="95"/>
        <v>4.4700104035634881E-3</v>
      </c>
      <c r="E411" s="289">
        <f t="shared" si="95"/>
        <v>5.140511964098011E-3</v>
      </c>
      <c r="F411" s="289">
        <f t="shared" si="95"/>
        <v>5.9115887587127122E-3</v>
      </c>
      <c r="G411" s="289">
        <f t="shared" si="95"/>
        <v>6.7983270725196195E-3</v>
      </c>
      <c r="H411" s="289">
        <f t="shared" si="95"/>
        <v>7.8180761333975623E-3</v>
      </c>
      <c r="I411" s="289">
        <f t="shared" si="95"/>
        <v>8.9907875534071952E-3</v>
      </c>
      <c r="J411" s="289">
        <f t="shared" si="95"/>
        <v>1.0339405686418276E-2</v>
      </c>
      <c r="K411" s="289">
        <f t="shared" si="95"/>
        <v>1.1890316539381017E-2</v>
      </c>
      <c r="L411" s="325">
        <f t="shared" si="95"/>
        <v>1.3673864020288166E-2</v>
      </c>
      <c r="M411" s="289">
        <f t="shared" si="95"/>
        <v>1.5724943623331392E-2</v>
      </c>
      <c r="N411" s="289">
        <f t="shared" si="95"/>
        <v>1.8083685166831096E-2</v>
      </c>
      <c r="O411" s="289">
        <f t="shared" si="95"/>
        <v>2.0796237941855759E-2</v>
      </c>
      <c r="P411" s="289">
        <f t="shared" si="95"/>
        <v>2.391567363313412E-2</v>
      </c>
      <c r="Q411" s="290">
        <f t="shared" ref="Q411" si="103">Q290</f>
        <v>2.7503024678104237E-2</v>
      </c>
      <c r="R411" s="47"/>
    </row>
    <row r="412" spans="2:18" x14ac:dyDescent="0.25">
      <c r="B412" s="348"/>
      <c r="C412" s="414">
        <f t="shared" si="97"/>
        <v>10</v>
      </c>
      <c r="D412" s="333">
        <f t="shared" si="95"/>
        <v>4.8531786560412583E-3</v>
      </c>
      <c r="E412" s="333">
        <f t="shared" si="95"/>
        <v>5.5811554544474475E-3</v>
      </c>
      <c r="F412" s="333">
        <f t="shared" si="95"/>
        <v>6.4183287726145644E-3</v>
      </c>
      <c r="G412" s="333">
        <f t="shared" si="95"/>
        <v>7.3810780885067472E-3</v>
      </c>
      <c r="H412" s="333">
        <f t="shared" si="95"/>
        <v>8.4882398017827581E-3</v>
      </c>
      <c r="I412" s="333">
        <f t="shared" si="95"/>
        <v>9.7614757720501707E-3</v>
      </c>
      <c r="J412" s="333">
        <f t="shared" si="95"/>
        <v>1.1225697137857696E-2</v>
      </c>
      <c r="K412" s="333">
        <f t="shared" si="95"/>
        <v>1.2909551708536349E-2</v>
      </c>
      <c r="L412" s="333">
        <f t="shared" si="95"/>
        <v>1.4845984464816803E-2</v>
      </c>
      <c r="M412" s="333">
        <f t="shared" si="95"/>
        <v>1.7072882134539318E-2</v>
      </c>
      <c r="N412" s="333">
        <f t="shared" si="95"/>
        <v>1.9633814454720216E-2</v>
      </c>
      <c r="O412" s="333">
        <f t="shared" si="95"/>
        <v>2.257888662292825E-2</v>
      </c>
      <c r="P412" s="333">
        <f t="shared" si="95"/>
        <v>2.596571961636748E-2</v>
      </c>
      <c r="Q412" s="358">
        <f t="shared" ref="Q412" si="104">Q291</f>
        <v>2.9860577558822602E-2</v>
      </c>
      <c r="R412" s="47"/>
    </row>
    <row r="413" spans="2:18" x14ac:dyDescent="0.25">
      <c r="B413" s="348"/>
      <c r="C413" s="413">
        <f t="shared" si="97"/>
        <v>20</v>
      </c>
      <c r="D413" s="289">
        <f t="shared" si="95"/>
        <v>5.5745191519167379E-3</v>
      </c>
      <c r="E413" s="289">
        <f t="shared" si="95"/>
        <v>6.4106970247042481E-3</v>
      </c>
      <c r="F413" s="289">
        <f t="shared" si="95"/>
        <v>7.3723015784098863E-3</v>
      </c>
      <c r="G413" s="289">
        <f t="shared" si="95"/>
        <v>8.4781468151713668E-3</v>
      </c>
      <c r="H413" s="289">
        <f t="shared" si="95"/>
        <v>9.7498688374470718E-3</v>
      </c>
      <c r="I413" s="289">
        <f t="shared" si="95"/>
        <v>1.1212349163064132E-2</v>
      </c>
      <c r="J413" s="289">
        <f t="shared" si="95"/>
        <v>1.2894201537523752E-2</v>
      </c>
      <c r="K413" s="289">
        <f t="shared" si="95"/>
        <v>1.4828331768152313E-2</v>
      </c>
      <c r="L413" s="325">
        <f t="shared" si="95"/>
        <v>1.7052581533375157E-2</v>
      </c>
      <c r="M413" s="289">
        <f t="shared" si="95"/>
        <v>1.9610468763381426E-2</v>
      </c>
      <c r="N413" s="289">
        <f t="shared" si="95"/>
        <v>2.2552039077888643E-2</v>
      </c>
      <c r="O413" s="289">
        <f t="shared" si="95"/>
        <v>2.5934844939571933E-2</v>
      </c>
      <c r="P413" s="289">
        <f t="shared" si="95"/>
        <v>2.9825071680507721E-2</v>
      </c>
      <c r="Q413" s="290">
        <f t="shared" ref="Q413" si="105">Q292</f>
        <v>3.429883243258388E-2</v>
      </c>
      <c r="R413" s="47"/>
    </row>
    <row r="414" spans="2:18" x14ac:dyDescent="0.25">
      <c r="B414" s="348"/>
      <c r="C414" s="413">
        <f t="shared" si="97"/>
        <v>30</v>
      </c>
      <c r="D414" s="289">
        <f t="shared" si="95"/>
        <v>8.1596433630069937E-3</v>
      </c>
      <c r="E414" s="289">
        <f t="shared" si="95"/>
        <v>9.3835898674580406E-3</v>
      </c>
      <c r="F414" s="289">
        <f t="shared" si="95"/>
        <v>1.0791128347576746E-2</v>
      </c>
      <c r="G414" s="289">
        <f t="shared" si="95"/>
        <v>1.2409797599713257E-2</v>
      </c>
      <c r="H414" s="289">
        <f t="shared" si="95"/>
        <v>1.4271267239670244E-2</v>
      </c>
      <c r="I414" s="289">
        <f t="shared" si="95"/>
        <v>1.6411957325620782E-2</v>
      </c>
      <c r="J414" s="289">
        <f t="shared" si="95"/>
        <v>1.8873750924463896E-2</v>
      </c>
      <c r="K414" s="289">
        <f t="shared" si="95"/>
        <v>2.1704813563133477E-2</v>
      </c>
      <c r="L414" s="325">
        <f t="shared" si="95"/>
        <v>2.4960535597603497E-2</v>
      </c>
      <c r="M414" s="289">
        <f t="shared" si="95"/>
        <v>2.8704615937244018E-2</v>
      </c>
      <c r="N414" s="289">
        <f t="shared" si="95"/>
        <v>3.3010308327830619E-2</v>
      </c>
      <c r="O414" s="289">
        <f t="shared" si="95"/>
        <v>3.7961854577005211E-2</v>
      </c>
      <c r="P414" s="289">
        <f t="shared" si="95"/>
        <v>4.365613276355599E-2</v>
      </c>
      <c r="Q414" s="290">
        <f t="shared" ref="Q414" si="106">Q293</f>
        <v>5.0204552678089383E-2</v>
      </c>
      <c r="R414" s="47"/>
    </row>
    <row r="415" spans="2:18" x14ac:dyDescent="0.25">
      <c r="B415" s="348"/>
      <c r="C415" s="413">
        <f t="shared" si="97"/>
        <v>40</v>
      </c>
      <c r="D415" s="289">
        <f t="shared" si="95"/>
        <v>1.0087794774299361E-2</v>
      </c>
      <c r="E415" s="289">
        <f t="shared" si="95"/>
        <v>1.1600963990444265E-2</v>
      </c>
      <c r="F415" s="289">
        <f t="shared" si="95"/>
        <v>1.3341108589010903E-2</v>
      </c>
      <c r="G415" s="289">
        <f t="shared" si="95"/>
        <v>1.5342274877362536E-2</v>
      </c>
      <c r="H415" s="289">
        <f t="shared" si="95"/>
        <v>1.7643616108966916E-2</v>
      </c>
      <c r="I415" s="289">
        <f t="shared" si="95"/>
        <v>2.0290158525311953E-2</v>
      </c>
      <c r="J415" s="289">
        <f t="shared" si="95"/>
        <v>2.3333682304108747E-2</v>
      </c>
      <c r="K415" s="289">
        <f t="shared" si="95"/>
        <v>2.6833734649725056E-2</v>
      </c>
      <c r="L415" s="325">
        <f t="shared" si="95"/>
        <v>3.0858794847183811E-2</v>
      </c>
      <c r="M415" s="289">
        <f t="shared" si="95"/>
        <v>3.5487614074261382E-2</v>
      </c>
      <c r="N415" s="289">
        <f t="shared" si="95"/>
        <v>4.0810756185400587E-2</v>
      </c>
      <c r="O415" s="289">
        <f t="shared" si="95"/>
        <v>4.6932369613210664E-2</v>
      </c>
      <c r="P415" s="289">
        <f t="shared" si="95"/>
        <v>5.3972225055192252E-2</v>
      </c>
      <c r="Q415" s="290">
        <f t="shared" ref="Q415" si="107">Q294</f>
        <v>6.2068058813471091E-2</v>
      </c>
      <c r="R415" s="47"/>
    </row>
    <row r="416" spans="2:18" x14ac:dyDescent="0.25">
      <c r="B416" s="348"/>
      <c r="C416" s="413">
        <f t="shared" si="97"/>
        <v>50</v>
      </c>
      <c r="D416" s="289">
        <f t="shared" si="95"/>
        <v>1.1753157065672575E-2</v>
      </c>
      <c r="E416" s="289">
        <f t="shared" si="95"/>
        <v>1.3516130625523459E-2</v>
      </c>
      <c r="F416" s="289">
        <f t="shared" si="95"/>
        <v>1.5543550219351974E-2</v>
      </c>
      <c r="G416" s="289">
        <f t="shared" si="95"/>
        <v>1.7875082752254773E-2</v>
      </c>
      <c r="H416" s="289">
        <f t="shared" si="95"/>
        <v>2.0556345165092992E-2</v>
      </c>
      <c r="I416" s="289">
        <f t="shared" si="95"/>
        <v>2.363979693985693E-2</v>
      </c>
      <c r="J416" s="289">
        <f t="shared" si="95"/>
        <v>2.7185766480835472E-2</v>
      </c>
      <c r="K416" s="289">
        <f t="shared" si="95"/>
        <v>3.1263631452960787E-2</v>
      </c>
      <c r="L416" s="325">
        <f t="shared" si="95"/>
        <v>3.5953176170904905E-2</v>
      </c>
      <c r="M416" s="289">
        <f t="shared" si="95"/>
        <v>4.1346152596540633E-2</v>
      </c>
      <c r="N416" s="289">
        <f t="shared" si="95"/>
        <v>4.7548075486021725E-2</v>
      </c>
      <c r="O416" s="289">
        <f t="shared" si="95"/>
        <v>5.4680286808924984E-2</v>
      </c>
      <c r="P416" s="289">
        <f t="shared" si="95"/>
        <v>6.2882329830263733E-2</v>
      </c>
      <c r="Q416" s="290">
        <f t="shared" ref="Q416" si="108">Q295</f>
        <v>7.2314679304803287E-2</v>
      </c>
      <c r="R416" s="47"/>
    </row>
    <row r="417" spans="2:18" x14ac:dyDescent="0.25">
      <c r="B417" s="348"/>
      <c r="C417" s="413">
        <f t="shared" si="97"/>
        <v>60</v>
      </c>
      <c r="D417" s="289">
        <f t="shared" si="95"/>
        <v>1.3287124797086207E-2</v>
      </c>
      <c r="E417" s="289">
        <f t="shared" si="95"/>
        <v>1.5280193516649138E-2</v>
      </c>
      <c r="F417" s="289">
        <f t="shared" si="95"/>
        <v>1.7572222544146504E-2</v>
      </c>
      <c r="G417" s="289">
        <f t="shared" si="95"/>
        <v>2.0208055925768478E-2</v>
      </c>
      <c r="H417" s="289">
        <f t="shared" si="95"/>
        <v>2.3239264314633745E-2</v>
      </c>
      <c r="I417" s="289">
        <f t="shared" si="95"/>
        <v>2.6725153961828813E-2</v>
      </c>
      <c r="J417" s="289">
        <f t="shared" si="95"/>
        <v>3.073392705610313E-2</v>
      </c>
      <c r="K417" s="289">
        <f t="shared" si="95"/>
        <v>3.5344016114518595E-2</v>
      </c>
      <c r="L417" s="325">
        <f t="shared" si="95"/>
        <v>4.0645618531696383E-2</v>
      </c>
      <c r="M417" s="289">
        <f t="shared" si="95"/>
        <v>4.6742461311450843E-2</v>
      </c>
      <c r="N417" s="289">
        <f t="shared" si="95"/>
        <v>5.3753830508168454E-2</v>
      </c>
      <c r="O417" s="289">
        <f t="shared" si="95"/>
        <v>6.1816905084393726E-2</v>
      </c>
      <c r="P417" s="289">
        <f t="shared" si="95"/>
        <v>7.1089440847052779E-2</v>
      </c>
      <c r="Q417" s="290">
        <f t="shared" ref="Q417" si="109">Q296</f>
        <v>8.175285697411068E-2</v>
      </c>
      <c r="R417" s="47"/>
    </row>
    <row r="418" spans="2:18" x14ac:dyDescent="0.25">
      <c r="B418" s="348"/>
      <c r="C418" s="415">
        <f t="shared" si="97"/>
        <v>70</v>
      </c>
      <c r="D418" s="360">
        <f t="shared" si="95"/>
        <v>1.4746009922808655E-2</v>
      </c>
      <c r="E418" s="360">
        <f t="shared" si="95"/>
        <v>1.6957911411229952E-2</v>
      </c>
      <c r="F418" s="360">
        <f t="shared" si="95"/>
        <v>1.9501598122914444E-2</v>
      </c>
      <c r="G418" s="360">
        <f t="shared" si="95"/>
        <v>2.2426837841351605E-2</v>
      </c>
      <c r="H418" s="360">
        <f t="shared" si="95"/>
        <v>2.5790863517554347E-2</v>
      </c>
      <c r="I418" s="360">
        <f t="shared" si="95"/>
        <v>2.9659493045187502E-2</v>
      </c>
      <c r="J418" s="360">
        <f t="shared" si="95"/>
        <v>3.4108417001965617E-2</v>
      </c>
      <c r="K418" s="360">
        <f t="shared" si="95"/>
        <v>3.9224679552260458E-2</v>
      </c>
      <c r="L418" s="360">
        <f t="shared" si="95"/>
        <v>4.5108381485099526E-2</v>
      </c>
      <c r="M418" s="360">
        <f t="shared" si="95"/>
        <v>5.1874638707864455E-2</v>
      </c>
      <c r="N418" s="360">
        <f t="shared" si="95"/>
        <v>5.9655834514044118E-2</v>
      </c>
      <c r="O418" s="360">
        <f t="shared" si="95"/>
        <v>6.8604209691150733E-2</v>
      </c>
      <c r="P418" s="360">
        <f t="shared" si="95"/>
        <v>7.8894841144823341E-2</v>
      </c>
      <c r="Q418" s="361">
        <f t="shared" ref="Q418" si="110">Q297</f>
        <v>9.0729067316546813E-2</v>
      </c>
      <c r="R418" s="47"/>
    </row>
    <row r="419" spans="2:18" x14ac:dyDescent="0.25"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</row>
    <row r="420" spans="2:18" x14ac:dyDescent="0.25"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</row>
    <row r="421" spans="2:18" x14ac:dyDescent="0.25"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</row>
    <row r="422" spans="2:18" x14ac:dyDescent="0.25">
      <c r="B422" s="348" t="str">
        <f>A349</f>
        <v>bv</v>
      </c>
      <c r="C422" s="349"/>
      <c r="D422" s="350">
        <f t="shared" ref="D422:P422" si="111">D349</f>
        <v>0</v>
      </c>
      <c r="E422" s="350" t="str">
        <f t="shared" si="111"/>
        <v>soft-6</v>
      </c>
      <c r="F422" s="350" t="str">
        <f t="shared" si="111"/>
        <v>soft-5</v>
      </c>
      <c r="G422" s="350" t="str">
        <f t="shared" si="111"/>
        <v>soft-4</v>
      </c>
      <c r="H422" s="350" t="str">
        <f t="shared" si="111"/>
        <v>soft-3</v>
      </c>
      <c r="I422" s="350" t="str">
        <f t="shared" si="111"/>
        <v>soft-2</v>
      </c>
      <c r="J422" s="350" t="str">
        <f t="shared" si="111"/>
        <v>soft-1</v>
      </c>
      <c r="K422" s="350" t="str">
        <f t="shared" si="111"/>
        <v>soft</v>
      </c>
      <c r="L422" s="350" t="str">
        <f t="shared" si="111"/>
        <v>aver</v>
      </c>
      <c r="M422" s="350" t="str">
        <f t="shared" si="111"/>
        <v xml:space="preserve"> stiff</v>
      </c>
      <c r="N422" s="350" t="str">
        <f t="shared" si="111"/>
        <v xml:space="preserve"> stiff+1</v>
      </c>
      <c r="O422" s="350" t="str">
        <f t="shared" si="111"/>
        <v xml:space="preserve"> stiff+2</v>
      </c>
      <c r="P422" s="350" t="str">
        <f t="shared" si="111"/>
        <v xml:space="preserve"> stiff+3</v>
      </c>
      <c r="Q422" s="351" t="str">
        <f t="shared" ref="Q422" si="112">Q349</f>
        <v xml:space="preserve"> stiff+4</v>
      </c>
      <c r="R422" s="47"/>
    </row>
    <row r="423" spans="2:18" x14ac:dyDescent="0.25">
      <c r="B423" s="348"/>
      <c r="C423" s="352" t="str">
        <f t="shared" ref="C423:C435" si="113">B350</f>
        <v>ips</v>
      </c>
      <c r="D423" s="336" t="str">
        <f t="shared" ref="D423:P435" si="114">D350</f>
        <v>c coeff</v>
      </c>
      <c r="E423" s="336" t="str">
        <f t="shared" si="114"/>
        <v>c coeff</v>
      </c>
      <c r="F423" s="336" t="str">
        <f t="shared" si="114"/>
        <v>c coeff</v>
      </c>
      <c r="G423" s="336" t="str">
        <f t="shared" si="114"/>
        <v>c coeff</v>
      </c>
      <c r="H423" s="336" t="str">
        <f t="shared" si="114"/>
        <v>c coeff</v>
      </c>
      <c r="I423" s="336" t="str">
        <f t="shared" si="114"/>
        <v>c coeff</v>
      </c>
      <c r="J423" s="336" t="str">
        <f t="shared" si="114"/>
        <v>c coeff</v>
      </c>
      <c r="K423" s="336" t="str">
        <f t="shared" si="114"/>
        <v>c-zeta</v>
      </c>
      <c r="L423" s="336" t="str">
        <f t="shared" si="114"/>
        <v>c-zeta</v>
      </c>
      <c r="M423" s="336" t="str">
        <f t="shared" si="114"/>
        <v>c-zeta</v>
      </c>
      <c r="N423" s="336" t="str">
        <f t="shared" si="114"/>
        <v>c-zeta</v>
      </c>
      <c r="O423" s="336" t="str">
        <f t="shared" si="114"/>
        <v>c-zeta</v>
      </c>
      <c r="P423" s="336" t="str">
        <f t="shared" si="114"/>
        <v>c-zeta</v>
      </c>
      <c r="Q423" s="353" t="str">
        <f t="shared" ref="Q423" si="115">Q350</f>
        <v>c-zeta</v>
      </c>
      <c r="R423" s="47"/>
    </row>
    <row r="424" spans="2:18" x14ac:dyDescent="0.25">
      <c r="B424" s="348"/>
      <c r="C424" s="412">
        <f t="shared" si="113"/>
        <v>1</v>
      </c>
      <c r="D424" s="355">
        <f t="shared" si="114"/>
        <v>4.1972429736723001E-2</v>
      </c>
      <c r="E424" s="355">
        <f t="shared" si="114"/>
        <v>4.8268294197231443E-2</v>
      </c>
      <c r="F424" s="355">
        <f t="shared" si="114"/>
        <v>5.5508538326816154E-2</v>
      </c>
      <c r="G424" s="355">
        <f t="shared" si="114"/>
        <v>6.3834819075838573E-2</v>
      </c>
      <c r="H424" s="355">
        <f t="shared" si="114"/>
        <v>7.3410041937214343E-2</v>
      </c>
      <c r="I424" s="355">
        <f t="shared" si="114"/>
        <v>8.4421548227796489E-2</v>
      </c>
      <c r="J424" s="355">
        <f t="shared" si="114"/>
        <v>9.7084780461965975E-2</v>
      </c>
      <c r="K424" s="355">
        <f t="shared" si="114"/>
        <v>0.11164749753126087</v>
      </c>
      <c r="L424" s="355">
        <f t="shared" si="114"/>
        <v>0.12839462216094999</v>
      </c>
      <c r="M424" s="355">
        <f t="shared" si="114"/>
        <v>0.14765381548509246</v>
      </c>
      <c r="N424" s="355">
        <f t="shared" si="114"/>
        <v>0.16980188780785635</v>
      </c>
      <c r="O424" s="355">
        <f t="shared" si="114"/>
        <v>0.19527217097903479</v>
      </c>
      <c r="P424" s="355">
        <f t="shared" si="114"/>
        <v>0.22456299662588999</v>
      </c>
      <c r="Q424" s="356">
        <f t="shared" ref="Q424" si="116">Q351</f>
        <v>0.25824744611977346</v>
      </c>
      <c r="R424" s="47"/>
    </row>
    <row r="425" spans="2:18" x14ac:dyDescent="0.25">
      <c r="B425" s="348"/>
      <c r="C425" s="413">
        <f t="shared" si="113"/>
        <v>2</v>
      </c>
      <c r="D425" s="289">
        <f t="shared" si="114"/>
        <v>3.9092500347296562E-2</v>
      </c>
      <c r="E425" s="289">
        <f t="shared" si="114"/>
        <v>4.4956375399391048E-2</v>
      </c>
      <c r="F425" s="289">
        <f t="shared" si="114"/>
        <v>5.1699831709299697E-2</v>
      </c>
      <c r="G425" s="289">
        <f t="shared" si="114"/>
        <v>5.9454806465694648E-2</v>
      </c>
      <c r="H425" s="289">
        <f t="shared" si="114"/>
        <v>6.837302743554885E-2</v>
      </c>
      <c r="I425" s="289">
        <f t="shared" si="114"/>
        <v>7.8628981550881175E-2</v>
      </c>
      <c r="J425" s="289">
        <f t="shared" si="114"/>
        <v>9.0423328783513335E-2</v>
      </c>
      <c r="K425" s="289">
        <f t="shared" si="114"/>
        <v>0.10398682810104033</v>
      </c>
      <c r="L425" s="325">
        <f t="shared" si="114"/>
        <v>0.11958485231619637</v>
      </c>
      <c r="M425" s="289">
        <f t="shared" si="114"/>
        <v>0.13752258016362581</v>
      </c>
      <c r="N425" s="289">
        <f t="shared" si="114"/>
        <v>0.15815096718816965</v>
      </c>
      <c r="O425" s="289">
        <f t="shared" si="114"/>
        <v>0.18187361226639509</v>
      </c>
      <c r="P425" s="289">
        <f t="shared" si="114"/>
        <v>0.20915465410635434</v>
      </c>
      <c r="Q425" s="290">
        <f t="shared" ref="Q425" si="117">Q352</f>
        <v>0.24052785222230749</v>
      </c>
      <c r="R425" s="47"/>
    </row>
    <row r="426" spans="2:18" x14ac:dyDescent="0.25">
      <c r="B426" s="348"/>
      <c r="C426" s="413">
        <f t="shared" si="113"/>
        <v>3</v>
      </c>
      <c r="D426" s="289">
        <f t="shared" si="114"/>
        <v>3.7483128041440619E-2</v>
      </c>
      <c r="E426" s="289">
        <f t="shared" si="114"/>
        <v>4.310559724765671E-2</v>
      </c>
      <c r="F426" s="289">
        <f t="shared" si="114"/>
        <v>4.9571436834805208E-2</v>
      </c>
      <c r="G426" s="289">
        <f t="shared" si="114"/>
        <v>5.7007152360025994E-2</v>
      </c>
      <c r="H426" s="289">
        <f t="shared" si="114"/>
        <v>6.5558225214029889E-2</v>
      </c>
      <c r="I426" s="289">
        <f t="shared" si="114"/>
        <v>7.5391958996134364E-2</v>
      </c>
      <c r="J426" s="289">
        <f t="shared" si="114"/>
        <v>8.6700752845554507E-2</v>
      </c>
      <c r="K426" s="289">
        <f t="shared" si="114"/>
        <v>9.9705865772387686E-2</v>
      </c>
      <c r="L426" s="325">
        <f t="shared" si="114"/>
        <v>0.11466174563824581</v>
      </c>
      <c r="M426" s="289">
        <f t="shared" si="114"/>
        <v>0.13186100748398272</v>
      </c>
      <c r="N426" s="289">
        <f t="shared" si="114"/>
        <v>0.15164015860658009</v>
      </c>
      <c r="O426" s="289">
        <f t="shared" si="114"/>
        <v>0.17438618239756706</v>
      </c>
      <c r="P426" s="289">
        <f t="shared" si="114"/>
        <v>0.20054410975720213</v>
      </c>
      <c r="Q426" s="290">
        <f t="shared" ref="Q426" si="118">Q353</f>
        <v>0.2306257262207824</v>
      </c>
      <c r="R426" s="47"/>
    </row>
    <row r="427" spans="2:18" x14ac:dyDescent="0.25">
      <c r="B427" s="348"/>
      <c r="C427" s="413">
        <f t="shared" si="113"/>
        <v>4</v>
      </c>
      <c r="D427" s="289">
        <f t="shared" si="114"/>
        <v>3.6191395006477299E-2</v>
      </c>
      <c r="E427" s="289">
        <f t="shared" si="114"/>
        <v>4.1620104257448894E-2</v>
      </c>
      <c r="F427" s="289">
        <f t="shared" si="114"/>
        <v>4.7863119896066231E-2</v>
      </c>
      <c r="G427" s="289">
        <f t="shared" si="114"/>
        <v>5.5042587880476154E-2</v>
      </c>
      <c r="H427" s="289">
        <f t="shared" si="114"/>
        <v>6.3298976062547571E-2</v>
      </c>
      <c r="I427" s="289">
        <f t="shared" si="114"/>
        <v>7.2793822471929698E-2</v>
      </c>
      <c r="J427" s="289">
        <f t="shared" si="114"/>
        <v>8.3712895842719154E-2</v>
      </c>
      <c r="K427" s="289">
        <f t="shared" si="114"/>
        <v>9.6269830219127009E-2</v>
      </c>
      <c r="L427" s="325">
        <f t="shared" si="114"/>
        <v>0.11071030475199607</v>
      </c>
      <c r="M427" s="289">
        <f t="shared" si="114"/>
        <v>0.12731685046479546</v>
      </c>
      <c r="N427" s="289">
        <f t="shared" si="114"/>
        <v>0.14641437803451476</v>
      </c>
      <c r="O427" s="289">
        <f t="shared" si="114"/>
        <v>0.168376534739692</v>
      </c>
      <c r="P427" s="289">
        <f t="shared" si="114"/>
        <v>0.19363301495064572</v>
      </c>
      <c r="Q427" s="290">
        <f t="shared" ref="Q427" si="119">Q354</f>
        <v>0.22267796719324259</v>
      </c>
      <c r="R427" s="47"/>
    </row>
    <row r="428" spans="2:18" x14ac:dyDescent="0.25">
      <c r="B428" s="348"/>
      <c r="C428" s="413">
        <f t="shared" si="113"/>
        <v>5</v>
      </c>
      <c r="D428" s="289">
        <f t="shared" si="114"/>
        <v>3.502671767987104E-2</v>
      </c>
      <c r="E428" s="289">
        <f t="shared" si="114"/>
        <v>4.0280725331851681E-2</v>
      </c>
      <c r="F428" s="289">
        <f t="shared" si="114"/>
        <v>4.632283413162943E-2</v>
      </c>
      <c r="G428" s="289">
        <f t="shared" si="114"/>
        <v>5.3271259251373847E-2</v>
      </c>
      <c r="H428" s="289">
        <f t="shared" si="114"/>
        <v>6.1261948139079918E-2</v>
      </c>
      <c r="I428" s="289">
        <f t="shared" si="114"/>
        <v>7.0451240359941894E-2</v>
      </c>
      <c r="J428" s="289">
        <f t="shared" si="114"/>
        <v>8.1018926413933171E-2</v>
      </c>
      <c r="K428" s="289">
        <f t="shared" si="114"/>
        <v>9.3171765376023133E-2</v>
      </c>
      <c r="L428" s="325">
        <f t="shared" si="114"/>
        <v>0.10714753018242659</v>
      </c>
      <c r="M428" s="289">
        <f t="shared" si="114"/>
        <v>0.12321965970979058</v>
      </c>
      <c r="N428" s="289">
        <f t="shared" si="114"/>
        <v>0.14170260866625917</v>
      </c>
      <c r="O428" s="289">
        <f t="shared" si="114"/>
        <v>0.16295799996619803</v>
      </c>
      <c r="P428" s="289">
        <f t="shared" si="114"/>
        <v>0.18740169996112774</v>
      </c>
      <c r="Q428" s="290">
        <f t="shared" ref="Q428" si="120">Q355</f>
        <v>0.21551195495529687</v>
      </c>
      <c r="R428" s="47"/>
    </row>
    <row r="429" spans="2:18" x14ac:dyDescent="0.25">
      <c r="B429" s="348"/>
      <c r="C429" s="414">
        <f t="shared" si="113"/>
        <v>10</v>
      </c>
      <c r="D429" s="333">
        <f t="shared" si="114"/>
        <v>2.9775081734446381E-2</v>
      </c>
      <c r="E429" s="333">
        <f t="shared" si="114"/>
        <v>3.4241343994613337E-2</v>
      </c>
      <c r="F429" s="333">
        <f t="shared" si="114"/>
        <v>3.9377545593805331E-2</v>
      </c>
      <c r="G429" s="333">
        <f t="shared" si="114"/>
        <v>4.5284177432876126E-2</v>
      </c>
      <c r="H429" s="333">
        <f t="shared" si="114"/>
        <v>5.2076804047807547E-2</v>
      </c>
      <c r="I429" s="333">
        <f t="shared" si="114"/>
        <v>5.9888324654978675E-2</v>
      </c>
      <c r="J429" s="333">
        <f t="shared" si="114"/>
        <v>6.8871573353225468E-2</v>
      </c>
      <c r="K429" s="333">
        <f t="shared" si="114"/>
        <v>7.9202309356209283E-2</v>
      </c>
      <c r="L429" s="333">
        <f t="shared" si="114"/>
        <v>9.1082655759640682E-2</v>
      </c>
      <c r="M429" s="333">
        <f t="shared" si="114"/>
        <v>0.10474505412358677</v>
      </c>
      <c r="N429" s="333">
        <f t="shared" si="114"/>
        <v>0.12045681224212478</v>
      </c>
      <c r="O429" s="333">
        <f t="shared" si="114"/>
        <v>0.13852533407844347</v>
      </c>
      <c r="P429" s="333">
        <f t="shared" si="114"/>
        <v>0.15930413419021</v>
      </c>
      <c r="Q429" s="358">
        <f t="shared" ref="Q429" si="121">Q356</f>
        <v>0.1831997543187415</v>
      </c>
      <c r="R429" s="47"/>
    </row>
    <row r="430" spans="2:18" x14ac:dyDescent="0.25">
      <c r="B430" s="348"/>
      <c r="C430" s="413">
        <f t="shared" si="113"/>
        <v>20</v>
      </c>
      <c r="D430" s="289">
        <f t="shared" si="114"/>
        <v>2.2699280032928697E-2</v>
      </c>
      <c r="E430" s="289">
        <f t="shared" si="114"/>
        <v>2.6104172037868002E-2</v>
      </c>
      <c r="F430" s="289">
        <f t="shared" si="114"/>
        <v>3.0019797843548204E-2</v>
      </c>
      <c r="G430" s="289">
        <f t="shared" si="114"/>
        <v>3.4522767520080433E-2</v>
      </c>
      <c r="H430" s="289">
        <f t="shared" si="114"/>
        <v>3.9701182648092491E-2</v>
      </c>
      <c r="I430" s="289">
        <f t="shared" si="114"/>
        <v>4.5656360045306363E-2</v>
      </c>
      <c r="J430" s="289">
        <f t="shared" si="114"/>
        <v>5.2504814052102319E-2</v>
      </c>
      <c r="K430" s="289">
        <f t="shared" si="114"/>
        <v>6.0380536159917668E-2</v>
      </c>
      <c r="L430" s="325">
        <f t="shared" si="114"/>
        <v>6.9437616583905307E-2</v>
      </c>
      <c r="M430" s="289">
        <f t="shared" si="114"/>
        <v>7.9853259071491101E-2</v>
      </c>
      <c r="N430" s="289">
        <f t="shared" si="114"/>
        <v>9.1831247932214755E-2</v>
      </c>
      <c r="O430" s="289">
        <f t="shared" si="114"/>
        <v>0.10560593512204697</v>
      </c>
      <c r="P430" s="289">
        <f t="shared" si="114"/>
        <v>0.12144682539035401</v>
      </c>
      <c r="Q430" s="290">
        <f t="shared" ref="Q430" si="122">Q357</f>
        <v>0.13966384919890709</v>
      </c>
      <c r="R430" s="47"/>
    </row>
    <row r="431" spans="2:18" x14ac:dyDescent="0.25">
      <c r="B431" s="348"/>
      <c r="C431" s="413">
        <f t="shared" si="113"/>
        <v>30</v>
      </c>
      <c r="D431" s="289">
        <f t="shared" si="114"/>
        <v>1.8318555782478898E-2</v>
      </c>
      <c r="E431" s="289">
        <f t="shared" si="114"/>
        <v>2.1066339149850732E-2</v>
      </c>
      <c r="F431" s="289">
        <f t="shared" si="114"/>
        <v>2.4226290022328338E-2</v>
      </c>
      <c r="G431" s="289">
        <f t="shared" si="114"/>
        <v>2.7860233525677583E-2</v>
      </c>
      <c r="H431" s="289">
        <f t="shared" si="114"/>
        <v>3.2039268554529224E-2</v>
      </c>
      <c r="I431" s="289">
        <f t="shared" si="114"/>
        <v>3.6845158837708607E-2</v>
      </c>
      <c r="J431" s="289">
        <f t="shared" si="114"/>
        <v>4.2371932663364885E-2</v>
      </c>
      <c r="K431" s="289">
        <f t="shared" si="114"/>
        <v>4.8727722562869627E-2</v>
      </c>
      <c r="L431" s="325">
        <f t="shared" si="114"/>
        <v>5.6036880947300069E-2</v>
      </c>
      <c r="M431" s="289">
        <f t="shared" si="114"/>
        <v>6.4442413089395065E-2</v>
      </c>
      <c r="N431" s="289">
        <f t="shared" si="114"/>
        <v>7.4108775052804318E-2</v>
      </c>
      <c r="O431" s="289">
        <f t="shared" si="114"/>
        <v>8.5225091310724962E-2</v>
      </c>
      <c r="P431" s="289">
        <f t="shared" si="114"/>
        <v>9.8008855007333695E-2</v>
      </c>
      <c r="Q431" s="290">
        <f t="shared" ref="Q431" si="123">Q358</f>
        <v>0.11271018325843374</v>
      </c>
      <c r="R431" s="47"/>
    </row>
    <row r="432" spans="2:18" x14ac:dyDescent="0.25">
      <c r="B432" s="348"/>
      <c r="C432" s="413">
        <f t="shared" si="113"/>
        <v>40</v>
      </c>
      <c r="D432" s="289">
        <f t="shared" si="114"/>
        <v>1.6031902206073052E-2</v>
      </c>
      <c r="E432" s="289">
        <f t="shared" si="114"/>
        <v>1.8436687536984006E-2</v>
      </c>
      <c r="F432" s="289">
        <f t="shared" si="114"/>
        <v>2.1202190667531609E-2</v>
      </c>
      <c r="G432" s="289">
        <f t="shared" si="114"/>
        <v>2.4382519267661353E-2</v>
      </c>
      <c r="H432" s="289">
        <f t="shared" si="114"/>
        <v>2.803989715781055E-2</v>
      </c>
      <c r="I432" s="289">
        <f t="shared" si="114"/>
        <v>3.2245881731482129E-2</v>
      </c>
      <c r="J432" s="289">
        <f t="shared" si="114"/>
        <v>3.7082763991204443E-2</v>
      </c>
      <c r="K432" s="289">
        <f t="shared" si="114"/>
        <v>4.2645178589885105E-2</v>
      </c>
      <c r="L432" s="325">
        <f t="shared" si="114"/>
        <v>4.904195537836787E-2</v>
      </c>
      <c r="M432" s="289">
        <f t="shared" si="114"/>
        <v>5.6398248685123047E-2</v>
      </c>
      <c r="N432" s="289">
        <f t="shared" si="114"/>
        <v>6.4857985987891484E-2</v>
      </c>
      <c r="O432" s="289">
        <f t="shared" si="114"/>
        <v>7.45866838860752E-2</v>
      </c>
      <c r="P432" s="289">
        <f t="shared" si="114"/>
        <v>8.5774686468986477E-2</v>
      </c>
      <c r="Q432" s="290">
        <f t="shared" ref="Q432" si="124">Q359</f>
        <v>9.8640889439334453E-2</v>
      </c>
      <c r="R432" s="47"/>
    </row>
    <row r="433" spans="2:18" x14ac:dyDescent="0.25">
      <c r="B433" s="348"/>
      <c r="C433" s="413">
        <f t="shared" si="113"/>
        <v>50</v>
      </c>
      <c r="D433" s="289">
        <f t="shared" si="114"/>
        <v>1.4582876899284791E-2</v>
      </c>
      <c r="E433" s="289">
        <f t="shared" si="114"/>
        <v>1.6770308434177508E-2</v>
      </c>
      <c r="F433" s="289">
        <f t="shared" si="114"/>
        <v>1.9285854699304134E-2</v>
      </c>
      <c r="G433" s="289">
        <f t="shared" si="114"/>
        <v>2.2178732904199753E-2</v>
      </c>
      <c r="H433" s="289">
        <f t="shared" si="114"/>
        <v>2.5505542839829712E-2</v>
      </c>
      <c r="I433" s="289">
        <f t="shared" si="114"/>
        <v>2.9331374265804171E-2</v>
      </c>
      <c r="J433" s="289">
        <f t="shared" si="114"/>
        <v>3.3731080405674789E-2</v>
      </c>
      <c r="K433" s="289">
        <f t="shared" si="114"/>
        <v>3.8790742466526001E-2</v>
      </c>
      <c r="L433" s="325">
        <f t="shared" si="114"/>
        <v>4.4609353836504904E-2</v>
      </c>
      <c r="M433" s="289">
        <f t="shared" si="114"/>
        <v>5.1300756911980626E-2</v>
      </c>
      <c r="N433" s="289">
        <f t="shared" si="114"/>
        <v>5.8995870448777729E-2</v>
      </c>
      <c r="O433" s="289">
        <f t="shared" si="114"/>
        <v>6.7845251016094385E-2</v>
      </c>
      <c r="P433" s="289">
        <f t="shared" si="114"/>
        <v>7.8022038668508542E-2</v>
      </c>
      <c r="Q433" s="290">
        <f t="shared" ref="Q433" si="125">Q360</f>
        <v>8.9725344468784829E-2</v>
      </c>
      <c r="R433" s="47"/>
    </row>
    <row r="434" spans="2:18" x14ac:dyDescent="0.25">
      <c r="B434" s="348"/>
      <c r="C434" s="413">
        <f t="shared" si="113"/>
        <v>60</v>
      </c>
      <c r="D434" s="289">
        <f t="shared" si="114"/>
        <v>1.3552665727305324E-2</v>
      </c>
      <c r="E434" s="289">
        <f t="shared" si="114"/>
        <v>1.5585565586401121E-2</v>
      </c>
      <c r="F434" s="289">
        <f t="shared" si="114"/>
        <v>1.7923400424361288E-2</v>
      </c>
      <c r="G434" s="289">
        <f t="shared" si="114"/>
        <v>2.0611910488015479E-2</v>
      </c>
      <c r="H434" s="289">
        <f t="shared" si="114"/>
        <v>2.3703697061217801E-2</v>
      </c>
      <c r="I434" s="289">
        <f t="shared" si="114"/>
        <v>2.7259251620400462E-2</v>
      </c>
      <c r="J434" s="289">
        <f t="shared" si="114"/>
        <v>3.134813936346053E-2</v>
      </c>
      <c r="K434" s="289">
        <f t="shared" si="114"/>
        <v>3.6050360267979607E-2</v>
      </c>
      <c r="L434" s="325">
        <f t="shared" si="114"/>
        <v>4.1457914308176545E-2</v>
      </c>
      <c r="M434" s="289">
        <f t="shared" si="114"/>
        <v>4.7676601454403028E-2</v>
      </c>
      <c r="N434" s="289">
        <f t="shared" si="114"/>
        <v>5.4828091672563473E-2</v>
      </c>
      <c r="O434" s="289">
        <f t="shared" si="114"/>
        <v>6.3052305423447988E-2</v>
      </c>
      <c r="P434" s="289">
        <f t="shared" si="114"/>
        <v>7.2510151236965179E-2</v>
      </c>
      <c r="Q434" s="290">
        <f t="shared" ref="Q434" si="126">Q361</f>
        <v>8.3386673922509952E-2</v>
      </c>
      <c r="R434" s="47"/>
    </row>
    <row r="435" spans="2:18" x14ac:dyDescent="0.25">
      <c r="B435" s="348"/>
      <c r="C435" s="415">
        <f t="shared" si="113"/>
        <v>70</v>
      </c>
      <c r="D435" s="360">
        <f t="shared" si="114"/>
        <v>1.2761776918073732E-2</v>
      </c>
      <c r="E435" s="360">
        <f t="shared" si="114"/>
        <v>1.4676043455784792E-2</v>
      </c>
      <c r="F435" s="360">
        <f t="shared" si="114"/>
        <v>1.6877449974152508E-2</v>
      </c>
      <c r="G435" s="360">
        <f t="shared" si="114"/>
        <v>1.9409067470275387E-2</v>
      </c>
      <c r="H435" s="360">
        <f t="shared" si="114"/>
        <v>2.2320427590816691E-2</v>
      </c>
      <c r="I435" s="360">
        <f t="shared" si="114"/>
        <v>2.5668491729439195E-2</v>
      </c>
      <c r="J435" s="360">
        <f t="shared" si="114"/>
        <v>2.951876548885507E-2</v>
      </c>
      <c r="K435" s="360">
        <f t="shared" si="114"/>
        <v>3.3946580312183332E-2</v>
      </c>
      <c r="L435" s="360">
        <f t="shared" si="114"/>
        <v>3.9038567359010824E-2</v>
      </c>
      <c r="M435" s="360">
        <f t="shared" si="114"/>
        <v>4.4894352462862448E-2</v>
      </c>
      <c r="N435" s="360">
        <f t="shared" si="114"/>
        <v>5.162850533229181E-2</v>
      </c>
      <c r="O435" s="360">
        <f t="shared" si="114"/>
        <v>5.9372781132135587E-2</v>
      </c>
      <c r="P435" s="360">
        <f t="shared" si="114"/>
        <v>6.8278698301955917E-2</v>
      </c>
      <c r="Q435" s="361">
        <f t="shared" ref="Q435" si="127">Q362</f>
        <v>7.8520503047249279E-2</v>
      </c>
      <c r="R435" s="47"/>
    </row>
    <row r="436" spans="2:18" x14ac:dyDescent="0.25"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</row>
    <row r="437" spans="2:18" x14ac:dyDescent="0.25"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</row>
    <row r="438" spans="2:18" x14ac:dyDescent="0.25"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</row>
    <row r="439" spans="2:18" x14ac:dyDescent="0.25"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</row>
    <row r="440" spans="2:18" x14ac:dyDescent="0.25"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</row>
    <row r="441" spans="2:18" x14ac:dyDescent="0.25"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</row>
    <row r="442" spans="2:18" x14ac:dyDescent="0.25"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</row>
    <row r="443" spans="2:18" x14ac:dyDescent="0.25"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</row>
    <row r="458" spans="1:1" x14ac:dyDescent="0.25">
      <c r="A458" s="42" t="s">
        <v>12</v>
      </c>
    </row>
  </sheetData>
  <pageMargins left="0.5" right="0.45" top="0.75" bottom="0.75" header="0.3" footer="0.3"/>
  <pageSetup scale="7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2:CL460"/>
  <sheetViews>
    <sheetView showGridLines="0" topLeftCell="A71" zoomScale="80" zoomScaleNormal="80" workbookViewId="0">
      <selection activeCell="C21" sqref="C21"/>
    </sheetView>
  </sheetViews>
  <sheetFormatPr defaultRowHeight="15" x14ac:dyDescent="0.25"/>
  <cols>
    <col min="1" max="1" width="12" style="42" customWidth="1"/>
    <col min="2" max="2" width="10.85546875" style="42" customWidth="1"/>
    <col min="3" max="3" width="11.7109375" style="42" customWidth="1"/>
    <col min="4" max="22" width="9.7109375" style="42" customWidth="1"/>
    <col min="23" max="29" width="11.7109375" style="42" customWidth="1"/>
    <col min="30" max="30" width="10.7109375" style="42" customWidth="1"/>
    <col min="31" max="31" width="11.5703125" style="42" customWidth="1"/>
    <col min="32" max="32" width="11.28515625" style="42" customWidth="1"/>
    <col min="33" max="33" width="12" style="42" customWidth="1"/>
    <col min="34" max="47" width="10.7109375" style="42" customWidth="1"/>
    <col min="48" max="16384" width="9.140625" style="42"/>
  </cols>
  <sheetData>
    <row r="2" spans="1:90" s="417" customFormat="1" x14ac:dyDescent="0.25">
      <c r="B2" s="418" t="s">
        <v>235</v>
      </c>
    </row>
    <row r="3" spans="1:90" x14ac:dyDescent="0.25">
      <c r="B3" s="41" t="s">
        <v>236</v>
      </c>
    </row>
    <row r="4" spans="1:90" x14ac:dyDescent="0.25">
      <c r="B4" s="43" t="s">
        <v>237</v>
      </c>
    </row>
    <row r="5" spans="1:90" x14ac:dyDescent="0.25">
      <c r="B5" s="41"/>
      <c r="C5" s="416" t="s">
        <v>230</v>
      </c>
    </row>
    <row r="6" spans="1:90" x14ac:dyDescent="0.25">
      <c r="B6" s="41"/>
      <c r="C6" s="416" t="s">
        <v>231</v>
      </c>
    </row>
    <row r="7" spans="1:90" x14ac:dyDescent="0.25">
      <c r="B7" s="41"/>
      <c r="C7" s="43" t="s">
        <v>232</v>
      </c>
    </row>
    <row r="8" spans="1:90" s="417" customFormat="1" x14ac:dyDescent="0.25">
      <c r="B8" s="41"/>
      <c r="C8" s="42" t="s">
        <v>233</v>
      </c>
      <c r="G8" s="1"/>
    </row>
    <row r="9" spans="1:90" s="417" customFormat="1" x14ac:dyDescent="0.25">
      <c r="B9" s="41"/>
      <c r="C9" s="417" t="s">
        <v>234</v>
      </c>
      <c r="G9" s="1"/>
    </row>
    <row r="10" spans="1:90" s="417" customFormat="1" x14ac:dyDescent="0.25">
      <c r="B10" s="41"/>
      <c r="G10" s="1"/>
      <c r="Q10" s="419"/>
    </row>
    <row r="11" spans="1:90" x14ac:dyDescent="0.25">
      <c r="A11" s="41" t="s">
        <v>194</v>
      </c>
    </row>
    <row r="12" spans="1:90" x14ac:dyDescent="0.25">
      <c r="A12" s="41" t="s">
        <v>227</v>
      </c>
    </row>
    <row r="13" spans="1:90" x14ac:dyDescent="0.25">
      <c r="A13" s="43" t="s">
        <v>218</v>
      </c>
      <c r="P13" s="44">
        <v>1</v>
      </c>
    </row>
    <row r="14" spans="1:90" x14ac:dyDescent="0.25">
      <c r="A14" s="41" t="s">
        <v>202</v>
      </c>
      <c r="O14" s="42">
        <v>1</v>
      </c>
      <c r="P14" s="45">
        <f t="shared" ref="P14:P25" si="0">G36*P$13</f>
        <v>1.02</v>
      </c>
    </row>
    <row r="15" spans="1:90" x14ac:dyDescent="0.25">
      <c r="A15" s="46" t="s">
        <v>200</v>
      </c>
      <c r="O15" s="47">
        <v>2</v>
      </c>
      <c r="P15" s="45">
        <f t="shared" si="0"/>
        <v>1.8</v>
      </c>
    </row>
    <row r="16" spans="1:90" x14ac:dyDescent="0.25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>
        <v>3</v>
      </c>
      <c r="P16" s="45">
        <f t="shared" si="0"/>
        <v>2.8</v>
      </c>
      <c r="Q16" s="47"/>
      <c r="R16" s="47"/>
      <c r="S16" s="47"/>
      <c r="T16" s="47"/>
      <c r="U16" s="47"/>
      <c r="AM16" s="48" t="s">
        <v>108</v>
      </c>
      <c r="CL16" s="42" t="s">
        <v>12</v>
      </c>
    </row>
    <row r="17" spans="1:40" x14ac:dyDescent="0.25"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9">
        <v>4</v>
      </c>
      <c r="P17" s="45">
        <f t="shared" si="0"/>
        <v>3.9</v>
      </c>
      <c r="Q17" s="47"/>
      <c r="R17" s="47"/>
      <c r="S17" s="47"/>
      <c r="T17" s="47"/>
      <c r="AM17" s="50" t="s">
        <v>95</v>
      </c>
      <c r="AN17" s="51"/>
    </row>
    <row r="18" spans="1:40" x14ac:dyDescent="0.25"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9">
        <v>5</v>
      </c>
      <c r="P18" s="45">
        <f t="shared" si="0"/>
        <v>4.5999999999999996</v>
      </c>
      <c r="Q18" s="47"/>
      <c r="R18" s="47"/>
      <c r="S18" s="41" t="s">
        <v>192</v>
      </c>
      <c r="T18" s="47"/>
      <c r="AL18" s="52">
        <v>0.40500000000000003</v>
      </c>
      <c r="AM18" s="52">
        <v>0.40500000000000003</v>
      </c>
      <c r="AN18" s="52">
        <v>0.40500000000000003</v>
      </c>
    </row>
    <row r="19" spans="1:40" x14ac:dyDescent="0.25"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9">
        <v>10</v>
      </c>
      <c r="P19" s="45">
        <f t="shared" si="0"/>
        <v>6.7</v>
      </c>
      <c r="Q19" s="47"/>
      <c r="R19" s="47"/>
      <c r="S19" s="47"/>
      <c r="T19" s="47"/>
      <c r="AD19" s="53" t="s">
        <v>97</v>
      </c>
      <c r="AL19" s="54">
        <v>1.1399999999999999</v>
      </c>
      <c r="AM19" s="54">
        <v>1.1399999999999999</v>
      </c>
      <c r="AN19" s="54">
        <v>1.1399999999999999</v>
      </c>
    </row>
    <row r="20" spans="1:40" x14ac:dyDescent="0.25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9">
        <v>20</v>
      </c>
      <c r="P20" s="45">
        <f t="shared" si="0"/>
        <v>9.4</v>
      </c>
      <c r="Q20" s="47"/>
      <c r="R20" s="47"/>
      <c r="S20" s="47"/>
      <c r="T20" s="47"/>
      <c r="AD20" s="55" t="s">
        <v>98</v>
      </c>
      <c r="AL20" s="56">
        <v>1.85</v>
      </c>
      <c r="AM20" s="56">
        <v>1.86</v>
      </c>
      <c r="AN20" s="56">
        <v>1.86</v>
      </c>
    </row>
    <row r="21" spans="1:40" x14ac:dyDescent="0.25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9">
        <v>30</v>
      </c>
      <c r="P21" s="45">
        <f t="shared" si="0"/>
        <v>11.2</v>
      </c>
      <c r="R21" s="57" t="s">
        <v>201</v>
      </c>
      <c r="S21" s="47"/>
      <c r="T21" s="47"/>
      <c r="AD21" s="53" t="s">
        <v>99</v>
      </c>
      <c r="AL21" s="58">
        <v>2.5099999999999998</v>
      </c>
      <c r="AM21" s="58">
        <v>2.54</v>
      </c>
      <c r="AN21" s="58">
        <v>2.54</v>
      </c>
    </row>
    <row r="22" spans="1:40" x14ac:dyDescent="0.25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9">
        <v>40</v>
      </c>
      <c r="P22" s="45">
        <f t="shared" si="0"/>
        <v>13</v>
      </c>
      <c r="Q22" s="47"/>
      <c r="R22" s="47"/>
      <c r="S22" s="47"/>
      <c r="T22" s="47"/>
      <c r="AD22" s="53" t="s">
        <v>102</v>
      </c>
      <c r="AL22" s="58">
        <v>3.1150000000000002</v>
      </c>
      <c r="AM22" s="58">
        <v>3.16</v>
      </c>
      <c r="AN22" s="58">
        <v>3.16</v>
      </c>
    </row>
    <row r="23" spans="1:40" x14ac:dyDescent="0.25"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9">
        <v>50</v>
      </c>
      <c r="P23" s="45">
        <f t="shared" si="0"/>
        <v>14.7</v>
      </c>
      <c r="Q23" s="47"/>
      <c r="R23" s="47"/>
      <c r="S23" s="47"/>
      <c r="T23" s="47"/>
      <c r="AL23" s="56">
        <v>4.95</v>
      </c>
      <c r="AM23" s="56">
        <v>5.0999999999999996</v>
      </c>
      <c r="AN23" s="56">
        <v>5.0999999999999996</v>
      </c>
    </row>
    <row r="24" spans="1:40" x14ac:dyDescent="0.25">
      <c r="C24" s="47"/>
      <c r="D24" s="47"/>
      <c r="E24" s="47"/>
      <c r="F24" s="47"/>
      <c r="G24" s="47"/>
      <c r="I24" s="47"/>
      <c r="J24" s="47"/>
      <c r="K24" s="47"/>
      <c r="M24" s="47"/>
      <c r="O24" s="49">
        <v>60</v>
      </c>
      <c r="P24" s="45">
        <f t="shared" si="0"/>
        <v>16</v>
      </c>
      <c r="Q24" s="47"/>
      <c r="R24" s="47"/>
      <c r="S24" s="47"/>
      <c r="T24" s="47"/>
      <c r="AL24" s="58">
        <v>7.5</v>
      </c>
      <c r="AM24" s="58">
        <v>7.6</v>
      </c>
      <c r="AN24" s="58">
        <v>7.6</v>
      </c>
    </row>
    <row r="25" spans="1:40" x14ac:dyDescent="0.25">
      <c r="O25" s="49">
        <v>70</v>
      </c>
      <c r="P25" s="45">
        <f t="shared" si="0"/>
        <v>17.399999999999999</v>
      </c>
      <c r="AL25" s="58">
        <v>9.3800000000000008</v>
      </c>
      <c r="AM25" s="58">
        <v>9.3800000000000008</v>
      </c>
      <c r="AN25" s="58">
        <v>9.3800000000000008</v>
      </c>
    </row>
    <row r="26" spans="1:40" x14ac:dyDescent="0.25">
      <c r="A26" s="59" t="s">
        <v>34</v>
      </c>
      <c r="B26" s="60" t="s">
        <v>120</v>
      </c>
      <c r="AL26" s="54">
        <v>11</v>
      </c>
      <c r="AM26" s="54">
        <v>10.98</v>
      </c>
      <c r="AN26" s="54">
        <v>10.98</v>
      </c>
    </row>
    <row r="27" spans="1:40" x14ac:dyDescent="0.25">
      <c r="A27" s="59"/>
      <c r="B27" s="60"/>
      <c r="AI27" s="61">
        <v>0.55420999999999998</v>
      </c>
      <c r="AJ27" s="61"/>
      <c r="AK27" s="61"/>
      <c r="AL27" s="54">
        <v>12.5</v>
      </c>
      <c r="AM27" s="54">
        <v>12.48</v>
      </c>
      <c r="AN27" s="54">
        <v>12.48</v>
      </c>
    </row>
    <row r="28" spans="1:40" x14ac:dyDescent="0.25">
      <c r="B28" s="60"/>
      <c r="L28" s="43" t="s">
        <v>51</v>
      </c>
      <c r="AI28" s="61">
        <v>0.13580999999999999</v>
      </c>
      <c r="AJ28" s="61"/>
      <c r="AK28" s="61"/>
      <c r="AL28" s="54">
        <v>13.85</v>
      </c>
      <c r="AM28" s="54">
        <v>13.85</v>
      </c>
      <c r="AN28" s="54">
        <v>13.85</v>
      </c>
    </row>
    <row r="29" spans="1:40" x14ac:dyDescent="0.25">
      <c r="A29" s="62" t="s">
        <v>169</v>
      </c>
      <c r="B29" s="60"/>
      <c r="E29" s="63" t="s">
        <v>29</v>
      </c>
      <c r="O29" s="64"/>
      <c r="AF29" s="42" t="s">
        <v>109</v>
      </c>
      <c r="AL29" s="56">
        <v>15.08</v>
      </c>
      <c r="AM29" s="56">
        <v>15.08</v>
      </c>
      <c r="AN29" s="56">
        <v>15.08</v>
      </c>
    </row>
    <row r="30" spans="1:40" x14ac:dyDescent="0.25">
      <c r="E30" s="64" t="s">
        <v>119</v>
      </c>
      <c r="AF30" s="42" t="s">
        <v>110</v>
      </c>
      <c r="AI30" s="61"/>
      <c r="AJ30" s="61">
        <v>0.62882000000000005</v>
      </c>
      <c r="AK30" s="61"/>
      <c r="AL30" s="58">
        <v>16.2</v>
      </c>
      <c r="AM30" s="58">
        <v>16.2</v>
      </c>
      <c r="AN30" s="58">
        <v>16.18</v>
      </c>
    </row>
    <row r="31" spans="1:40" x14ac:dyDescent="0.25">
      <c r="I31" s="65">
        <f>INDEX(LINEST(E$36:E$41,($D$36:$D$41)^{1,2}),1)</f>
        <v>-5.9588563458856325E-2</v>
      </c>
      <c r="J31" s="66">
        <f>INDEX(LINEST(E$42:E$50,($D$42:$D$50)^{1,2}),1)</f>
        <v>1.3636363636364041E-4</v>
      </c>
      <c r="K31" s="67"/>
      <c r="L31" s="65">
        <f>INDEX(LINEST(F$36:F$41,($D$36:$D$41)^{1,2}),1)</f>
        <v>3.0753138075313934E-3</v>
      </c>
      <c r="M31" s="66">
        <f>INDEX(LINEST(F$42:F$50,($D$42:$D$50)^{1,2}),1)</f>
        <v>6.2878787878788134E-4</v>
      </c>
      <c r="N31" s="67"/>
      <c r="O31" s="65">
        <f>INDEX(LINEST(G$36:G$41,($D$36:$D$41)^{1,2}),1)</f>
        <v>-5.3542538354253773E-2</v>
      </c>
      <c r="P31" s="66">
        <f>INDEX(LINEST(G$42:G$50,($D$42:$D$50)^{1,2}),1)</f>
        <v>-7.3917748917748903E-4</v>
      </c>
      <c r="Q31" s="67"/>
      <c r="AF31" s="42" t="s">
        <v>87</v>
      </c>
      <c r="AI31" s="61"/>
      <c r="AJ31" s="61">
        <v>8.2460000000000006E-2</v>
      </c>
      <c r="AK31" s="61"/>
      <c r="AL31" s="58">
        <v>17.11</v>
      </c>
      <c r="AM31" s="58">
        <v>17.11</v>
      </c>
      <c r="AN31" s="58">
        <v>17.149999999999999</v>
      </c>
    </row>
    <row r="32" spans="1:40" ht="15.75" thickBot="1" x14ac:dyDescent="0.3">
      <c r="I32" s="68">
        <f>INDEX(LINEST(E$36:E$41,($D$36:$D$41)^{1,2}),2)</f>
        <v>1.4795746164574615</v>
      </c>
      <c r="J32" s="69">
        <f>INDEX(LINEST(E$42:E$50,($D$42:$D$50)^{1,2}),2)</f>
        <v>0.49363636363636332</v>
      </c>
      <c r="K32" s="70"/>
      <c r="L32" s="68">
        <f>INDEX(LINEST(F$36:F$41,($D$36:$D$41)^{1,2}),2)</f>
        <v>0.1291255230125522</v>
      </c>
      <c r="M32" s="69">
        <f>INDEX(LINEST(F$42:F$50,($D$42:$D$50)^{1,2}),2)</f>
        <v>0.28737878787878762</v>
      </c>
      <c r="N32" s="70"/>
      <c r="O32" s="68">
        <f>INDEX(LINEST(G$36:G$41,($D$36:$D$41)^{1,2}),2)</f>
        <v>1.2369846582984652</v>
      </c>
      <c r="P32" s="69">
        <f>INDEX(LINEST(G$42:G$50,($D$42:$D$50)^{1,2}),2)</f>
        <v>0.22553463203463206</v>
      </c>
      <c r="Q32" s="70"/>
      <c r="AF32" s="42" t="s">
        <v>88</v>
      </c>
      <c r="AI32" s="71"/>
      <c r="AJ32" s="71"/>
      <c r="AK32" s="71"/>
      <c r="AL32" s="72">
        <v>17.95</v>
      </c>
      <c r="AM32" s="72">
        <v>17.95</v>
      </c>
      <c r="AN32" s="72">
        <v>18</v>
      </c>
    </row>
    <row r="33" spans="1:41" ht="15.75" thickBot="1" x14ac:dyDescent="0.3">
      <c r="B33" s="73" t="s">
        <v>85</v>
      </c>
      <c r="D33" s="74"/>
      <c r="E33" s="74" t="s">
        <v>26</v>
      </c>
      <c r="F33" s="74"/>
      <c r="I33" s="68">
        <f>INDEX(LINEST(E$36:E$41,($D$36:$D$41)^{1,2}),3)</f>
        <v>1.2744769874476982</v>
      </c>
      <c r="J33" s="69">
        <f>INDEX(LINEST(E$42:E$50,($D$42:$D$50)^{1,2}),3)</f>
        <v>5.1666666666666616</v>
      </c>
      <c r="K33" s="70"/>
      <c r="L33" s="68">
        <f>INDEX(LINEST(F$36:F$41,($D$36:$D$41)^{1,2}),3)</f>
        <v>-0.10246861924686188</v>
      </c>
      <c r="M33" s="69">
        <f>INDEX(LINEST(F$42:F$50,($D$42:$D$50)^{1,2}),3)</f>
        <v>-2.3533333333333291</v>
      </c>
      <c r="N33" s="70"/>
      <c r="O33" s="68">
        <f>INDEX(LINEST(G$36:G$41,($D$36:$D$41)^{1,2}),3)</f>
        <v>-0.30092050209204935</v>
      </c>
      <c r="P33" s="69">
        <f>INDEX(LINEST(G$42:G$50,($D$42:$D$50)^{1,2}),3)</f>
        <v>5.166190476190474</v>
      </c>
      <c r="Q33" s="70"/>
      <c r="R33" s="74" t="s">
        <v>49</v>
      </c>
      <c r="U33" s="75" t="s">
        <v>219</v>
      </c>
      <c r="AF33" s="42" t="s">
        <v>89</v>
      </c>
      <c r="AI33" s="61"/>
      <c r="AJ33" s="61"/>
      <c r="AK33" s="61">
        <v>0.69896999999999998</v>
      </c>
      <c r="AL33" s="61"/>
    </row>
    <row r="34" spans="1:41" x14ac:dyDescent="0.25">
      <c r="A34" s="76">
        <v>2151</v>
      </c>
      <c r="B34" s="76">
        <v>2151</v>
      </c>
      <c r="C34" s="76">
        <v>2151</v>
      </c>
      <c r="D34" s="76"/>
      <c r="E34" s="76">
        <v>2151</v>
      </c>
      <c r="F34" s="76">
        <v>2151</v>
      </c>
      <c r="G34" s="76">
        <v>2151</v>
      </c>
      <c r="I34" s="77" t="s">
        <v>19</v>
      </c>
      <c r="J34" s="69"/>
      <c r="K34" s="78" t="s">
        <v>30</v>
      </c>
      <c r="L34" s="79" t="s">
        <v>1</v>
      </c>
      <c r="M34" s="69"/>
      <c r="N34" s="78" t="s">
        <v>30</v>
      </c>
      <c r="O34" s="77" t="s">
        <v>0</v>
      </c>
      <c r="P34" s="69"/>
      <c r="Q34" s="78" t="s">
        <v>30</v>
      </c>
      <c r="R34" s="80">
        <v>2</v>
      </c>
      <c r="S34" s="76"/>
      <c r="T34" s="76">
        <v>2151</v>
      </c>
      <c r="U34" s="76">
        <v>2151</v>
      </c>
      <c r="AF34" s="42" t="s">
        <v>11</v>
      </c>
      <c r="AI34" s="61"/>
      <c r="AJ34" s="61"/>
      <c r="AK34" s="61">
        <v>5.1429999999999997E-2</v>
      </c>
      <c r="AL34" s="61"/>
    </row>
    <row r="35" spans="1:41" x14ac:dyDescent="0.25">
      <c r="A35" s="76" t="s">
        <v>19</v>
      </c>
      <c r="B35" s="81" t="s">
        <v>27</v>
      </c>
      <c r="C35" s="76" t="s">
        <v>28</v>
      </c>
      <c r="D35" s="76" t="s">
        <v>2</v>
      </c>
      <c r="E35" s="76" t="s">
        <v>19</v>
      </c>
      <c r="F35" s="81" t="s">
        <v>27</v>
      </c>
      <c r="G35" s="76" t="s">
        <v>28</v>
      </c>
      <c r="H35" s="82">
        <v>2</v>
      </c>
      <c r="I35" s="68"/>
      <c r="J35" s="69"/>
      <c r="K35" s="78" t="s">
        <v>31</v>
      </c>
      <c r="L35" s="69"/>
      <c r="M35" s="69"/>
      <c r="N35" s="78" t="s">
        <v>32</v>
      </c>
      <c r="O35" s="68"/>
      <c r="P35" s="69"/>
      <c r="Q35" s="78" t="s">
        <v>32</v>
      </c>
      <c r="S35" s="76" t="s">
        <v>2</v>
      </c>
      <c r="T35" s="76" t="s">
        <v>19</v>
      </c>
      <c r="U35" s="76" t="s">
        <v>28</v>
      </c>
      <c r="V35" s="74"/>
    </row>
    <row r="36" spans="1:41" x14ac:dyDescent="0.25">
      <c r="A36" s="83">
        <v>2.8</v>
      </c>
      <c r="B36" s="84">
        <v>0</v>
      </c>
      <c r="C36" s="85">
        <v>0.8</v>
      </c>
      <c r="D36" s="76">
        <v>1</v>
      </c>
      <c r="E36" s="86">
        <v>2.8</v>
      </c>
      <c r="F36" s="86">
        <v>0</v>
      </c>
      <c r="G36" s="86">
        <v>1.02</v>
      </c>
      <c r="H36" s="87">
        <f>(F36+G36)+$H$35</f>
        <v>3.02</v>
      </c>
      <c r="I36" s="88">
        <f t="shared" ref="I36:I41" si="1">($I$31*(D36)^2)+($I$32*(D36)^1)+($I$33)</f>
        <v>2.6944630404463035</v>
      </c>
      <c r="J36" s="89">
        <f t="shared" ref="J36:J41" si="2">I36</f>
        <v>2.6944630404463035</v>
      </c>
      <c r="K36" s="90">
        <v>3</v>
      </c>
      <c r="L36" s="91">
        <f t="shared" ref="L36:L41" si="3">($L$31*(D36)^2)+($L$32*(D36)^1)+($L$33)</f>
        <v>2.9732217573221725E-2</v>
      </c>
      <c r="M36" s="92">
        <f t="shared" ref="M36:M41" si="4">L36</f>
        <v>2.9732217573221725E-2</v>
      </c>
      <c r="N36" s="78"/>
      <c r="O36" s="88">
        <f t="shared" ref="O36:O41" si="5">($O$31*(D36)^2)+($O$32*(D36)^1)+($O$33)</f>
        <v>0.88252161785216199</v>
      </c>
      <c r="P36" s="92">
        <f t="shared" ref="P36:P41" si="6">O36</f>
        <v>0.88252161785216199</v>
      </c>
      <c r="Q36" s="78"/>
      <c r="R36" s="93">
        <f>M36+P36+$R$34</f>
        <v>2.9122538354253837</v>
      </c>
      <c r="S36" s="76">
        <v>1</v>
      </c>
      <c r="T36" s="84">
        <f>R36</f>
        <v>2.9122538354253837</v>
      </c>
      <c r="U36" s="86">
        <v>0.8</v>
      </c>
      <c r="V36" s="94"/>
      <c r="AE36" s="50" t="s">
        <v>86</v>
      </c>
      <c r="AF36" s="50"/>
      <c r="AH36" s="95"/>
      <c r="AI36" s="96" t="s">
        <v>104</v>
      </c>
      <c r="AJ36" s="96" t="s">
        <v>104</v>
      </c>
      <c r="AK36" s="96" t="s">
        <v>104</v>
      </c>
      <c r="AL36" s="96" t="s">
        <v>104</v>
      </c>
      <c r="AM36" s="97"/>
      <c r="AN36" s="97" t="s">
        <v>108</v>
      </c>
    </row>
    <row r="37" spans="1:41" x14ac:dyDescent="0.25">
      <c r="A37" s="82">
        <v>3.9</v>
      </c>
      <c r="B37" s="98">
        <v>0.2</v>
      </c>
      <c r="C37" s="93">
        <v>1.8</v>
      </c>
      <c r="D37" s="76">
        <v>2</v>
      </c>
      <c r="E37" s="99">
        <v>3.9</v>
      </c>
      <c r="F37" s="99">
        <v>0.2</v>
      </c>
      <c r="G37" s="99">
        <v>1.8</v>
      </c>
      <c r="H37" s="87">
        <f>(F37+G37)+$H$35</f>
        <v>4</v>
      </c>
      <c r="I37" s="100">
        <f t="shared" si="1"/>
        <v>3.9952719665271959</v>
      </c>
      <c r="J37" s="101">
        <f t="shared" si="2"/>
        <v>3.9952719665271959</v>
      </c>
      <c r="K37" s="78">
        <v>4.0999999999999996</v>
      </c>
      <c r="L37" s="100">
        <f t="shared" si="3"/>
        <v>0.16808368200836812</v>
      </c>
      <c r="M37" s="102">
        <f t="shared" si="4"/>
        <v>0.16808368200836812</v>
      </c>
      <c r="N37" s="78"/>
      <c r="O37" s="100">
        <f t="shared" si="5"/>
        <v>1.9588786610878657</v>
      </c>
      <c r="P37" s="102">
        <f>O37</f>
        <v>1.9588786610878657</v>
      </c>
      <c r="Q37" s="78"/>
      <c r="R37" s="93">
        <f t="shared" ref="R37:R50" si="7">M37+P37+$R$34</f>
        <v>4.1269623430962339</v>
      </c>
      <c r="S37" s="76">
        <v>2</v>
      </c>
      <c r="T37" s="98">
        <f t="shared" ref="T37:T50" si="8">R37</f>
        <v>4.1269623430962339</v>
      </c>
      <c r="U37" s="99">
        <v>1.8</v>
      </c>
      <c r="V37" s="94"/>
      <c r="AD37" s="74" t="s">
        <v>2</v>
      </c>
      <c r="AE37" s="50" t="s">
        <v>101</v>
      </c>
      <c r="AF37" s="50" t="s">
        <v>95</v>
      </c>
      <c r="AH37" s="95" t="s">
        <v>82</v>
      </c>
      <c r="AI37" s="103" t="s">
        <v>107</v>
      </c>
      <c r="AJ37" s="103" t="s">
        <v>107</v>
      </c>
      <c r="AK37" s="103" t="s">
        <v>107</v>
      </c>
      <c r="AL37" s="103" t="s">
        <v>107</v>
      </c>
      <c r="AM37" s="97" t="s">
        <v>103</v>
      </c>
      <c r="AN37" s="97" t="s">
        <v>103</v>
      </c>
    </row>
    <row r="38" spans="1:41" x14ac:dyDescent="0.25">
      <c r="A38" s="104">
        <v>5</v>
      </c>
      <c r="B38" s="105">
        <v>0.34</v>
      </c>
      <c r="C38" s="106">
        <v>2.8</v>
      </c>
      <c r="D38" s="76">
        <v>3</v>
      </c>
      <c r="E38" s="107">
        <v>5</v>
      </c>
      <c r="F38" s="107">
        <v>0.34</v>
      </c>
      <c r="G38" s="107">
        <v>2.8</v>
      </c>
      <c r="H38" s="87">
        <f>(F38+G38)+$H$35</f>
        <v>5.14</v>
      </c>
      <c r="I38" s="108">
        <f t="shared" si="1"/>
        <v>5.1769037656903762</v>
      </c>
      <c r="J38" s="109">
        <f t="shared" si="2"/>
        <v>5.1769037656903762</v>
      </c>
      <c r="K38" s="110">
        <v>5.0999999999999996</v>
      </c>
      <c r="L38" s="108">
        <f t="shared" si="3"/>
        <v>0.31258577405857724</v>
      </c>
      <c r="M38" s="111">
        <f t="shared" si="4"/>
        <v>0.31258577405857724</v>
      </c>
      <c r="N38" s="110">
        <v>0.5</v>
      </c>
      <c r="O38" s="108">
        <f t="shared" si="5"/>
        <v>2.9281506276150622</v>
      </c>
      <c r="P38" s="111">
        <f t="shared" si="6"/>
        <v>2.9281506276150622</v>
      </c>
      <c r="Q38" s="110">
        <v>2.5</v>
      </c>
      <c r="R38" s="93">
        <f t="shared" si="7"/>
        <v>5.2407364016736393</v>
      </c>
      <c r="S38" s="76">
        <v>3</v>
      </c>
      <c r="T38" s="105">
        <f t="shared" si="8"/>
        <v>5.2407364016736393</v>
      </c>
      <c r="U38" s="107">
        <v>2.8</v>
      </c>
      <c r="V38" s="94"/>
      <c r="AD38" s="112">
        <v>1</v>
      </c>
      <c r="AE38" s="113">
        <f t="shared" ref="AE38:AE52" si="9">P36</f>
        <v>0.88252161785216199</v>
      </c>
      <c r="AF38" s="52">
        <v>0.40500000000000003</v>
      </c>
      <c r="AG38" s="94">
        <f>1/AH38</f>
        <v>2.1790657230917576</v>
      </c>
      <c r="AH38" s="114">
        <f>AF38/AE38</f>
        <v>0.45891227116415489</v>
      </c>
      <c r="AI38" s="114">
        <f>AI$27*(AD38)^AI$28</f>
        <v>0.55420999999999998</v>
      </c>
      <c r="AJ38" s="114"/>
      <c r="AK38" s="114"/>
      <c r="AL38" s="114">
        <f>AI38</f>
        <v>0.55420999999999998</v>
      </c>
      <c r="AM38" s="115">
        <f>AE38*AL38</f>
        <v>0.48910230582984665</v>
      </c>
      <c r="AN38" s="115">
        <v>0.44085621663179964</v>
      </c>
      <c r="AO38" s="116">
        <f t="shared" ref="AO38:AO52" si="10">AM38/AN38</f>
        <v>1.1094372436588364</v>
      </c>
    </row>
    <row r="39" spans="1:41" x14ac:dyDescent="0.25">
      <c r="A39" s="82">
        <v>6.4</v>
      </c>
      <c r="B39" s="98">
        <v>0.45</v>
      </c>
      <c r="C39" s="93">
        <v>3.9</v>
      </c>
      <c r="D39" s="76">
        <v>4</v>
      </c>
      <c r="E39" s="99">
        <v>6.4</v>
      </c>
      <c r="F39" s="99">
        <v>0.45</v>
      </c>
      <c r="G39" s="99">
        <v>3.9</v>
      </c>
      <c r="H39" s="87">
        <f>(F39+G39)+$H$35</f>
        <v>6.35</v>
      </c>
      <c r="I39" s="100">
        <f t="shared" si="1"/>
        <v>6.2393584379358433</v>
      </c>
      <c r="J39" s="101">
        <f t="shared" si="2"/>
        <v>6.2393584379358433</v>
      </c>
      <c r="K39" s="78">
        <v>6</v>
      </c>
      <c r="L39" s="100">
        <f t="shared" si="3"/>
        <v>0.46323849372384918</v>
      </c>
      <c r="M39" s="102">
        <f t="shared" si="4"/>
        <v>0.46323849372384918</v>
      </c>
      <c r="N39" s="78"/>
      <c r="O39" s="100">
        <f t="shared" si="5"/>
        <v>3.790337517433751</v>
      </c>
      <c r="P39" s="102">
        <f t="shared" si="6"/>
        <v>3.790337517433751</v>
      </c>
      <c r="Q39" s="78"/>
      <c r="R39" s="93">
        <f t="shared" si="7"/>
        <v>6.2535760111576</v>
      </c>
      <c r="S39" s="76">
        <v>4</v>
      </c>
      <c r="T39" s="98">
        <f t="shared" si="8"/>
        <v>6.2535760111576</v>
      </c>
      <c r="U39" s="99">
        <v>3.9</v>
      </c>
      <c r="V39" s="94"/>
      <c r="AD39" s="117">
        <v>2</v>
      </c>
      <c r="AE39" s="118">
        <f t="shared" si="9"/>
        <v>1.9588786610878657</v>
      </c>
      <c r="AF39" s="54">
        <v>1.1399999999999999</v>
      </c>
      <c r="AG39" s="94">
        <f t="shared" ref="AG39:AG52" si="11">1/AH39</f>
        <v>1.718314614989356</v>
      </c>
      <c r="AH39" s="119">
        <f t="shared" ref="AH39:AH52" si="12">AF39/AE39</f>
        <v>0.58196560238544814</v>
      </c>
      <c r="AI39" s="119">
        <f t="shared" ref="AI39:AI42" si="13">AI$27*(AD39)^AI$28</f>
        <v>0.60891579767143778</v>
      </c>
      <c r="AJ39" s="119"/>
      <c r="AK39" s="119"/>
      <c r="AL39" s="119">
        <f t="shared" ref="AL39:AL42" si="14">AI39</f>
        <v>0.60891579767143778</v>
      </c>
      <c r="AM39" s="120">
        <f t="shared" ref="AM39:AM52" si="15">AE39*AL39</f>
        <v>1.1927921624578757</v>
      </c>
      <c r="AN39" s="120">
        <v>1.203765922481195</v>
      </c>
      <c r="AO39" s="116">
        <f t="shared" si="10"/>
        <v>0.99088380903764062</v>
      </c>
    </row>
    <row r="40" spans="1:41" x14ac:dyDescent="0.25">
      <c r="A40" s="82">
        <v>7.2</v>
      </c>
      <c r="B40" s="98">
        <v>0.6</v>
      </c>
      <c r="C40" s="93">
        <v>4.5999999999999996</v>
      </c>
      <c r="D40" s="76">
        <v>5</v>
      </c>
      <c r="E40" s="99">
        <v>7.2</v>
      </c>
      <c r="F40" s="99">
        <v>0.6</v>
      </c>
      <c r="G40" s="99">
        <v>4.5999999999999996</v>
      </c>
      <c r="H40" s="87">
        <f t="shared" ref="H40:H50" si="16">(F40+G40)+$H$35</f>
        <v>7.1999999999999993</v>
      </c>
      <c r="I40" s="100">
        <f t="shared" si="1"/>
        <v>7.182635983263598</v>
      </c>
      <c r="J40" s="101">
        <f t="shared" si="2"/>
        <v>7.182635983263598</v>
      </c>
      <c r="K40" s="78">
        <v>6.9</v>
      </c>
      <c r="L40" s="100">
        <f t="shared" si="3"/>
        <v>0.62004184100418391</v>
      </c>
      <c r="M40" s="102">
        <f t="shared" si="4"/>
        <v>0.62004184100418391</v>
      </c>
      <c r="N40" s="78"/>
      <c r="O40" s="100">
        <f t="shared" si="5"/>
        <v>4.5454393305439318</v>
      </c>
      <c r="P40" s="102">
        <f t="shared" si="6"/>
        <v>4.5454393305439318</v>
      </c>
      <c r="Q40" s="78"/>
      <c r="R40" s="93">
        <f t="shared" si="7"/>
        <v>7.1654811715481159</v>
      </c>
      <c r="S40" s="76">
        <v>5</v>
      </c>
      <c r="T40" s="98">
        <f t="shared" si="8"/>
        <v>7.1654811715481159</v>
      </c>
      <c r="U40" s="99">
        <v>4.5999999999999996</v>
      </c>
      <c r="V40" s="94"/>
      <c r="AD40" s="121">
        <v>3</v>
      </c>
      <c r="AE40" s="122">
        <f t="shared" si="9"/>
        <v>2.9281506276150622</v>
      </c>
      <c r="AF40" s="56">
        <v>1.86</v>
      </c>
      <c r="AG40" s="94">
        <f t="shared" si="11"/>
        <v>1.5742745309758397</v>
      </c>
      <c r="AH40" s="123">
        <f t="shared" si="12"/>
        <v>0.63521322382071044</v>
      </c>
      <c r="AI40" s="123">
        <f t="shared" si="13"/>
        <v>0.64338687246579385</v>
      </c>
      <c r="AJ40" s="123"/>
      <c r="AK40" s="123"/>
      <c r="AL40" s="123">
        <f t="shared" si="14"/>
        <v>0.64338687246579385</v>
      </c>
      <c r="AM40" s="124">
        <f t="shared" si="15"/>
        <v>1.8839336744100061</v>
      </c>
      <c r="AN40" s="124">
        <v>1.9285293856386292</v>
      </c>
      <c r="AO40" s="116">
        <f t="shared" si="10"/>
        <v>0.97687579377285183</v>
      </c>
    </row>
    <row r="41" spans="1:41" x14ac:dyDescent="0.25">
      <c r="A41" s="104">
        <v>10.1</v>
      </c>
      <c r="B41" s="106">
        <v>1.5</v>
      </c>
      <c r="C41" s="106">
        <v>6.7</v>
      </c>
      <c r="D41" s="76">
        <v>10</v>
      </c>
      <c r="E41" s="107">
        <v>10.1</v>
      </c>
      <c r="F41" s="107">
        <v>1.5</v>
      </c>
      <c r="G41" s="107">
        <v>6.7</v>
      </c>
      <c r="H41" s="87">
        <f t="shared" si="16"/>
        <v>10.199999999999999</v>
      </c>
      <c r="I41" s="108">
        <f t="shared" si="1"/>
        <v>10.111366806136681</v>
      </c>
      <c r="J41" s="109">
        <f t="shared" si="2"/>
        <v>10.111366806136681</v>
      </c>
      <c r="K41" s="110">
        <v>10</v>
      </c>
      <c r="L41" s="108">
        <f t="shared" si="3"/>
        <v>1.4963179916317997</v>
      </c>
      <c r="M41" s="111">
        <f t="shared" si="4"/>
        <v>1.4963179916317997</v>
      </c>
      <c r="N41" s="110">
        <v>1.5</v>
      </c>
      <c r="O41" s="108">
        <f t="shared" si="5"/>
        <v>6.7146722454672245</v>
      </c>
      <c r="P41" s="111">
        <f t="shared" si="6"/>
        <v>6.7146722454672245</v>
      </c>
      <c r="Q41" s="110">
        <v>6.5</v>
      </c>
      <c r="R41" s="93">
        <f t="shared" si="7"/>
        <v>10.210990237099024</v>
      </c>
      <c r="S41" s="76">
        <v>10</v>
      </c>
      <c r="T41" s="105">
        <f t="shared" si="8"/>
        <v>10.210990237099024</v>
      </c>
      <c r="U41" s="107">
        <v>6.7</v>
      </c>
      <c r="V41" s="94"/>
      <c r="AD41" s="74">
        <v>4</v>
      </c>
      <c r="AE41" s="125">
        <f t="shared" si="9"/>
        <v>3.790337517433751</v>
      </c>
      <c r="AF41" s="58">
        <v>2.54</v>
      </c>
      <c r="AG41" s="94">
        <f t="shared" si="11"/>
        <v>1.4922588651313979</v>
      </c>
      <c r="AH41" s="126">
        <f t="shared" si="12"/>
        <v>0.67012501876606168</v>
      </c>
      <c r="AI41" s="126">
        <f t="shared" si="13"/>
        <v>0.66902157783844274</v>
      </c>
      <c r="AJ41" s="126"/>
      <c r="AK41" s="126"/>
      <c r="AL41" s="126">
        <f t="shared" si="14"/>
        <v>0.66902157783844274</v>
      </c>
      <c r="AM41" s="127">
        <f t="shared" si="15"/>
        <v>2.5358175864537742</v>
      </c>
      <c r="AN41" s="127">
        <v>2.5940195296704904</v>
      </c>
      <c r="AO41" s="116">
        <f t="shared" si="10"/>
        <v>0.97756302813028184</v>
      </c>
    </row>
    <row r="42" spans="1:41" x14ac:dyDescent="0.25">
      <c r="A42" s="82">
        <v>15.1</v>
      </c>
      <c r="B42" s="93">
        <v>3.7</v>
      </c>
      <c r="C42" s="93">
        <v>9.4</v>
      </c>
      <c r="D42" s="76">
        <v>20</v>
      </c>
      <c r="E42" s="99">
        <v>15.1</v>
      </c>
      <c r="F42" s="99">
        <v>3.7</v>
      </c>
      <c r="G42" s="99">
        <v>9.4</v>
      </c>
      <c r="H42" s="87">
        <f t="shared" si="16"/>
        <v>15.100000000000001</v>
      </c>
      <c r="I42" s="100"/>
      <c r="J42" s="101">
        <f>($J$31*(D42)^2)+($J$32*(D42)^1)+($J$33)</f>
        <v>15.093939393939383</v>
      </c>
      <c r="K42" s="78">
        <v>15</v>
      </c>
      <c r="L42" s="101"/>
      <c r="M42" s="102">
        <f>($M$31*(D42)^2)+($M$32*(D42)^1)+($M$33)</f>
        <v>3.6457575757575764</v>
      </c>
      <c r="N42" s="78">
        <v>3.5</v>
      </c>
      <c r="O42" s="100"/>
      <c r="P42" s="102">
        <f t="shared" ref="P42:P50" si="17">($P$31*(D42)^2)+($P$32*(D42)^1)+($P$33)</f>
        <v>9.3812121212121191</v>
      </c>
      <c r="Q42" s="78">
        <v>9.6999999999999993</v>
      </c>
      <c r="R42" s="93">
        <f t="shared" si="7"/>
        <v>15.026969696969696</v>
      </c>
      <c r="S42" s="76">
        <v>20</v>
      </c>
      <c r="T42" s="98">
        <f t="shared" si="8"/>
        <v>15.026969696969696</v>
      </c>
      <c r="U42" s="99">
        <v>9.4</v>
      </c>
      <c r="V42" s="94"/>
      <c r="AD42" s="74">
        <v>5</v>
      </c>
      <c r="AE42" s="125">
        <f t="shared" si="9"/>
        <v>4.5454393305439318</v>
      </c>
      <c r="AF42" s="58">
        <v>3.16</v>
      </c>
      <c r="AG42" s="94">
        <f t="shared" si="11"/>
        <v>1.4384301678936493</v>
      </c>
      <c r="AH42" s="126">
        <f t="shared" si="12"/>
        <v>0.69520232703707818</v>
      </c>
      <c r="AI42" s="126">
        <f t="shared" si="13"/>
        <v>0.6896067028285191</v>
      </c>
      <c r="AJ42" s="126"/>
      <c r="AK42" s="126"/>
      <c r="AL42" s="126">
        <f t="shared" si="14"/>
        <v>0.6896067028285191</v>
      </c>
      <c r="AM42" s="127">
        <f t="shared" si="15"/>
        <v>3.1345654296434722</v>
      </c>
      <c r="AN42" s="127">
        <v>3.1898560410802141</v>
      </c>
      <c r="AO42" s="116">
        <f t="shared" si="10"/>
        <v>0.98266673770706647</v>
      </c>
    </row>
    <row r="43" spans="1:41" x14ac:dyDescent="0.25">
      <c r="A43" s="82">
        <v>20.100000000000001</v>
      </c>
      <c r="B43" s="93">
        <v>6.8</v>
      </c>
      <c r="C43" s="93">
        <v>11.2</v>
      </c>
      <c r="D43" s="76">
        <v>30</v>
      </c>
      <c r="E43" s="99">
        <v>20.100000000000001</v>
      </c>
      <c r="F43" s="99">
        <v>6.8</v>
      </c>
      <c r="G43" s="99">
        <v>11.2</v>
      </c>
      <c r="H43" s="87">
        <f t="shared" si="16"/>
        <v>20</v>
      </c>
      <c r="I43" s="68"/>
      <c r="J43" s="101">
        <f t="shared" ref="J43:J50" si="18">($J$31*(D43)^2)+($J$32*(D43)^1)+($J$33)</f>
        <v>20.098484848484837</v>
      </c>
      <c r="K43" s="78">
        <v>20</v>
      </c>
      <c r="L43" s="69"/>
      <c r="M43" s="102">
        <f t="shared" ref="M43:M49" si="19">($M$31*(D43)^2)+($M$32*(D43)^1)+($M$33)</f>
        <v>6.8339393939393931</v>
      </c>
      <c r="N43" s="78"/>
      <c r="O43" s="68"/>
      <c r="P43" s="102">
        <f t="shared" si="17"/>
        <v>11.266969696969696</v>
      </c>
      <c r="Q43" s="78"/>
      <c r="R43" s="93">
        <f t="shared" si="7"/>
        <v>20.100909090909088</v>
      </c>
      <c r="S43" s="76">
        <v>30</v>
      </c>
      <c r="T43" s="98">
        <f t="shared" si="8"/>
        <v>20.100909090909088</v>
      </c>
      <c r="U43" s="99">
        <v>11.2</v>
      </c>
      <c r="V43" s="94"/>
      <c r="AD43" s="121">
        <v>10</v>
      </c>
      <c r="AE43" s="122">
        <f t="shared" si="9"/>
        <v>6.7146722454672245</v>
      </c>
      <c r="AF43" s="56">
        <v>5.0999999999999996</v>
      </c>
      <c r="AG43" s="94">
        <f t="shared" si="11"/>
        <v>1.3166024010720048</v>
      </c>
      <c r="AH43" s="123">
        <f t="shared" si="12"/>
        <v>0.75953074305939239</v>
      </c>
      <c r="AI43" s="126">
        <f>AI$27*(AD43)^AI$28</f>
        <v>0.75767744272459514</v>
      </c>
      <c r="AJ43" s="126">
        <f>AJ$30*(AD43)^AJ$31</f>
        <v>0.76030237347695939</v>
      </c>
      <c r="AK43" s="126"/>
      <c r="AL43" s="126">
        <f t="shared" ref="AL43" si="20">(AI43+AJ43)/2</f>
        <v>0.75898990810077727</v>
      </c>
      <c r="AM43" s="124">
        <f t="shared" si="15"/>
        <v>5.0963684705140082</v>
      </c>
      <c r="AN43" s="124">
        <v>4.9503188379920582</v>
      </c>
      <c r="AO43" s="116">
        <f t="shared" si="10"/>
        <v>1.0295030759233259</v>
      </c>
    </row>
    <row r="44" spans="1:41" x14ac:dyDescent="0.25">
      <c r="A44" s="82">
        <v>25.1</v>
      </c>
      <c r="B44" s="93">
        <v>9.9</v>
      </c>
      <c r="C44" s="93">
        <v>13</v>
      </c>
      <c r="D44" s="76">
        <v>40</v>
      </c>
      <c r="E44" s="99">
        <v>25.1</v>
      </c>
      <c r="F44" s="99">
        <v>10.11</v>
      </c>
      <c r="G44" s="99">
        <v>13</v>
      </c>
      <c r="H44" s="87">
        <f t="shared" si="16"/>
        <v>25.11</v>
      </c>
      <c r="I44" s="68"/>
      <c r="J44" s="101">
        <f t="shared" si="18"/>
        <v>25.130303030303018</v>
      </c>
      <c r="K44" s="78">
        <v>25</v>
      </c>
      <c r="L44" s="69"/>
      <c r="M44" s="102">
        <f t="shared" si="19"/>
        <v>10.147878787878785</v>
      </c>
      <c r="N44" s="78"/>
      <c r="O44" s="68"/>
      <c r="P44" s="102">
        <f t="shared" si="17"/>
        <v>13.004891774891773</v>
      </c>
      <c r="Q44" s="78"/>
      <c r="R44" s="93">
        <f t="shared" si="7"/>
        <v>25.152770562770556</v>
      </c>
      <c r="S44" s="76">
        <v>40</v>
      </c>
      <c r="T44" s="98">
        <f t="shared" si="8"/>
        <v>25.152770562770556</v>
      </c>
      <c r="U44" s="99">
        <v>13</v>
      </c>
      <c r="V44" s="94"/>
      <c r="AD44" s="74">
        <v>20</v>
      </c>
      <c r="AE44" s="125">
        <f t="shared" si="9"/>
        <v>9.3812121212121191</v>
      </c>
      <c r="AF44" s="58">
        <v>7.55</v>
      </c>
      <c r="AG44" s="94">
        <f t="shared" si="11"/>
        <v>1.2425446518161747</v>
      </c>
      <c r="AH44" s="126">
        <f t="shared" si="12"/>
        <v>0.80480005168292545</v>
      </c>
      <c r="AI44" s="126"/>
      <c r="AJ44" s="126">
        <f t="shared" ref="AJ44:AJ45" si="21">AJ$30*(AD44)^AJ$31</f>
        <v>0.80502483711548867</v>
      </c>
      <c r="AK44" s="126"/>
      <c r="AL44" s="126">
        <f>AJ44</f>
        <v>0.80502483711548867</v>
      </c>
      <c r="AM44" s="127">
        <f t="shared" si="15"/>
        <v>7.5521087598246339</v>
      </c>
      <c r="AN44" s="127">
        <v>7.8358755920669143</v>
      </c>
      <c r="AO44" s="116">
        <f t="shared" si="10"/>
        <v>0.96378619990731251</v>
      </c>
    </row>
    <row r="45" spans="1:41" x14ac:dyDescent="0.25">
      <c r="A45" s="82">
        <v>30.2</v>
      </c>
      <c r="B45" s="93">
        <v>13.6</v>
      </c>
      <c r="C45" s="93">
        <v>14.7</v>
      </c>
      <c r="D45" s="76">
        <v>50</v>
      </c>
      <c r="E45" s="99">
        <v>30.2</v>
      </c>
      <c r="F45" s="99">
        <v>13.56</v>
      </c>
      <c r="G45" s="99">
        <v>14.7</v>
      </c>
      <c r="H45" s="87">
        <f t="shared" si="16"/>
        <v>30.259999999999998</v>
      </c>
      <c r="I45" s="68"/>
      <c r="J45" s="101">
        <f t="shared" si="18"/>
        <v>30.189393939393927</v>
      </c>
      <c r="K45" s="78">
        <v>30.1</v>
      </c>
      <c r="L45" s="69"/>
      <c r="M45" s="102">
        <f t="shared" si="19"/>
        <v>13.587575757575756</v>
      </c>
      <c r="N45" s="78"/>
      <c r="O45" s="68"/>
      <c r="P45" s="102">
        <f t="shared" si="17"/>
        <v>14.594978354978354</v>
      </c>
      <c r="Q45" s="78"/>
      <c r="R45" s="93">
        <f t="shared" si="7"/>
        <v>30.182554112554108</v>
      </c>
      <c r="S45" s="76">
        <v>50</v>
      </c>
      <c r="T45" s="98">
        <f t="shared" si="8"/>
        <v>30.182554112554108</v>
      </c>
      <c r="U45" s="99">
        <v>14.7</v>
      </c>
      <c r="V45" s="94"/>
      <c r="AD45" s="74">
        <v>30</v>
      </c>
      <c r="AE45" s="125">
        <f t="shared" si="9"/>
        <v>11.266969696969696</v>
      </c>
      <c r="AF45" s="58">
        <v>9.3800000000000008</v>
      </c>
      <c r="AG45" s="94">
        <f t="shared" si="11"/>
        <v>1.2011694772888801</v>
      </c>
      <c r="AH45" s="126">
        <f>AF45/AE45</f>
        <v>0.83252198703638969</v>
      </c>
      <c r="AI45" s="126"/>
      <c r="AJ45" s="126">
        <f t="shared" si="21"/>
        <v>0.83239557896664229</v>
      </c>
      <c r="AK45" s="126">
        <f t="shared" ref="AK45:AK51" si="22">AK$33*(AD45)^AK$34</f>
        <v>0.83258174081251568</v>
      </c>
      <c r="AL45" s="126">
        <f>(AJ45+AK45)/2</f>
        <v>0.83248865988957899</v>
      </c>
      <c r="AM45" s="127">
        <f t="shared" si="15"/>
        <v>9.3796245040467987</v>
      </c>
      <c r="AN45" s="127">
        <v>9.647135981954678</v>
      </c>
      <c r="AO45" s="116">
        <f t="shared" si="10"/>
        <v>0.97227037346542333</v>
      </c>
    </row>
    <row r="46" spans="1:41" x14ac:dyDescent="0.25">
      <c r="A46" s="82">
        <v>35.299999999999997</v>
      </c>
      <c r="B46" s="93">
        <v>17.3</v>
      </c>
      <c r="C46" s="93">
        <v>16</v>
      </c>
      <c r="D46" s="76">
        <v>60</v>
      </c>
      <c r="E46" s="99">
        <v>35.299999999999997</v>
      </c>
      <c r="F46" s="99">
        <v>17.14</v>
      </c>
      <c r="G46" s="99">
        <v>16</v>
      </c>
      <c r="H46" s="87">
        <f t="shared" si="16"/>
        <v>35.14</v>
      </c>
      <c r="I46" s="68"/>
      <c r="J46" s="101">
        <f t="shared" si="18"/>
        <v>35.275757575757567</v>
      </c>
      <c r="K46" s="78">
        <v>35.200000000000003</v>
      </c>
      <c r="L46" s="69"/>
      <c r="M46" s="102">
        <f t="shared" si="19"/>
        <v>17.153030303030302</v>
      </c>
      <c r="N46" s="78"/>
      <c r="O46" s="68"/>
      <c r="P46" s="102">
        <f t="shared" si="17"/>
        <v>16.037229437229438</v>
      </c>
      <c r="Q46" s="78"/>
      <c r="R46" s="93">
        <f t="shared" si="7"/>
        <v>35.190259740259741</v>
      </c>
      <c r="S46" s="76">
        <v>60</v>
      </c>
      <c r="T46" s="98">
        <f t="shared" si="8"/>
        <v>35.190259740259741</v>
      </c>
      <c r="U46" s="99">
        <v>16</v>
      </c>
      <c r="V46" s="94"/>
      <c r="AD46" s="74">
        <v>40</v>
      </c>
      <c r="AE46" s="125">
        <f t="shared" si="9"/>
        <v>13.004891774891773</v>
      </c>
      <c r="AF46" s="54">
        <v>10.98</v>
      </c>
      <c r="AG46" s="94">
        <f t="shared" si="11"/>
        <v>1.1844163729409629</v>
      </c>
      <c r="AH46" s="126">
        <f t="shared" si="12"/>
        <v>0.84429768352235102</v>
      </c>
      <c r="AI46" s="126"/>
      <c r="AJ46" s="126"/>
      <c r="AK46" s="126">
        <f t="shared" si="22"/>
        <v>0.84499177466279829</v>
      </c>
      <c r="AL46" s="126">
        <f>AK46</f>
        <v>0.84499177466279829</v>
      </c>
      <c r="AM46" s="127">
        <f t="shared" si="15"/>
        <v>10.989026580163427</v>
      </c>
      <c r="AN46" s="127">
        <v>11.332722954616905</v>
      </c>
      <c r="AO46" s="116">
        <f t="shared" si="10"/>
        <v>0.96967221595111375</v>
      </c>
    </row>
    <row r="47" spans="1:41" x14ac:dyDescent="0.25">
      <c r="A47" s="104">
        <v>40.4</v>
      </c>
      <c r="B47" s="106">
        <v>21.2</v>
      </c>
      <c r="C47" s="106">
        <v>17.399999999999999</v>
      </c>
      <c r="D47" s="76">
        <v>70</v>
      </c>
      <c r="E47" s="107">
        <v>40.4</v>
      </c>
      <c r="F47" s="107">
        <v>20.87</v>
      </c>
      <c r="G47" s="107">
        <v>17.399999999999999</v>
      </c>
      <c r="H47" s="87">
        <f t="shared" si="16"/>
        <v>40.269999999999996</v>
      </c>
      <c r="I47" s="68"/>
      <c r="J47" s="109">
        <f t="shared" si="18"/>
        <v>40.389393939393933</v>
      </c>
      <c r="K47" s="110">
        <v>40.5</v>
      </c>
      <c r="L47" s="69"/>
      <c r="M47" s="111">
        <f t="shared" si="19"/>
        <v>20.844242424242424</v>
      </c>
      <c r="N47" s="110">
        <v>21</v>
      </c>
      <c r="O47" s="68"/>
      <c r="P47" s="111">
        <f t="shared" si="17"/>
        <v>17.331645021645024</v>
      </c>
      <c r="Q47" s="110">
        <v>17</v>
      </c>
      <c r="R47" s="93">
        <f t="shared" si="7"/>
        <v>40.175887445887447</v>
      </c>
      <c r="S47" s="76">
        <v>70</v>
      </c>
      <c r="T47" s="105">
        <f t="shared" si="8"/>
        <v>40.175887445887447</v>
      </c>
      <c r="U47" s="107">
        <v>17.399999999999999</v>
      </c>
      <c r="V47" s="94"/>
      <c r="AD47" s="74">
        <v>50</v>
      </c>
      <c r="AE47" s="125">
        <f t="shared" si="9"/>
        <v>14.594978354978354</v>
      </c>
      <c r="AF47" s="54">
        <v>12.48</v>
      </c>
      <c r="AG47" s="94">
        <f t="shared" si="11"/>
        <v>1.1694694194694193</v>
      </c>
      <c r="AH47" s="126">
        <f t="shared" si="12"/>
        <v>0.85508862681821429</v>
      </c>
      <c r="AI47" s="126"/>
      <c r="AJ47" s="126"/>
      <c r="AK47" s="126">
        <f t="shared" si="22"/>
        <v>0.85474498904931817</v>
      </c>
      <c r="AL47" s="126">
        <f>AK47</f>
        <v>0.85474498904931817</v>
      </c>
      <c r="AM47" s="127">
        <f t="shared" si="15"/>
        <v>12.474984614201009</v>
      </c>
      <c r="AN47" s="127">
        <v>12.893004218368146</v>
      </c>
      <c r="AO47" s="116">
        <f t="shared" si="10"/>
        <v>0.96757779668049737</v>
      </c>
    </row>
    <row r="48" spans="1:41" x14ac:dyDescent="0.25">
      <c r="A48" s="82">
        <v>45.5</v>
      </c>
      <c r="B48" s="93">
        <v>24.9</v>
      </c>
      <c r="C48" s="93">
        <v>18.399999999999999</v>
      </c>
      <c r="D48" s="76">
        <v>80</v>
      </c>
      <c r="E48" s="99">
        <v>45.5</v>
      </c>
      <c r="F48" s="99">
        <v>24.7</v>
      </c>
      <c r="G48" s="99">
        <v>18.399999999999999</v>
      </c>
      <c r="H48" s="87">
        <f t="shared" si="16"/>
        <v>45.099999999999994</v>
      </c>
      <c r="I48" s="68"/>
      <c r="J48" s="101">
        <f t="shared" si="18"/>
        <v>45.530303030303024</v>
      </c>
      <c r="K48" s="78">
        <v>45.8</v>
      </c>
      <c r="L48" s="69"/>
      <c r="M48" s="102">
        <f t="shared" si="19"/>
        <v>24.661212121212124</v>
      </c>
      <c r="N48" s="78"/>
      <c r="O48" s="68"/>
      <c r="P48" s="102">
        <f t="shared" si="17"/>
        <v>18.478225108225107</v>
      </c>
      <c r="Q48" s="78"/>
      <c r="R48" s="93">
        <f t="shared" si="7"/>
        <v>45.139437229437235</v>
      </c>
      <c r="S48" s="76">
        <v>80</v>
      </c>
      <c r="T48" s="98">
        <f t="shared" si="8"/>
        <v>45.139437229437235</v>
      </c>
      <c r="U48" s="99">
        <v>18.399999999999999</v>
      </c>
      <c r="V48" s="94"/>
      <c r="AD48" s="74">
        <v>60</v>
      </c>
      <c r="AE48" s="125">
        <f t="shared" si="9"/>
        <v>16.037229437229438</v>
      </c>
      <c r="AF48" s="54">
        <v>13.85</v>
      </c>
      <c r="AG48" s="94">
        <f t="shared" si="11"/>
        <v>1.1579227030490569</v>
      </c>
      <c r="AH48" s="126">
        <f t="shared" si="12"/>
        <v>0.8636155050477784</v>
      </c>
      <c r="AI48" s="126"/>
      <c r="AJ48" s="126"/>
      <c r="AK48" s="126">
        <f t="shared" si="22"/>
        <v>0.86279745403447672</v>
      </c>
      <c r="AL48" s="126">
        <f t="shared" ref="AL48:AL52" si="23">AK48</f>
        <v>0.86279745403447672</v>
      </c>
      <c r="AM48" s="127">
        <f t="shared" si="15"/>
        <v>13.836880728208323</v>
      </c>
      <c r="AN48" s="127">
        <v>14.325822629114592</v>
      </c>
      <c r="AO48" s="116">
        <f t="shared" si="10"/>
        <v>0.96586989008836499</v>
      </c>
    </row>
    <row r="49" spans="1:41" x14ac:dyDescent="0.25">
      <c r="A49" s="82">
        <v>50.7</v>
      </c>
      <c r="B49" s="93">
        <v>29.2</v>
      </c>
      <c r="C49" s="93">
        <v>19.399999999999999</v>
      </c>
      <c r="D49" s="76">
        <v>90</v>
      </c>
      <c r="E49" s="99">
        <v>50.7</v>
      </c>
      <c r="F49" s="99">
        <v>28.67</v>
      </c>
      <c r="G49" s="99">
        <v>19.399999999999999</v>
      </c>
      <c r="H49" s="87">
        <f t="shared" si="16"/>
        <v>50.07</v>
      </c>
      <c r="I49" s="68"/>
      <c r="J49" s="101">
        <f t="shared" si="18"/>
        <v>50.698484848484853</v>
      </c>
      <c r="K49" s="78">
        <v>51.2</v>
      </c>
      <c r="L49" s="69"/>
      <c r="M49" s="102">
        <f t="shared" si="19"/>
        <v>28.603939393939399</v>
      </c>
      <c r="N49" s="78"/>
      <c r="O49" s="68"/>
      <c r="P49" s="102">
        <f t="shared" si="17"/>
        <v>19.476969696969697</v>
      </c>
      <c r="Q49" s="78"/>
      <c r="R49" s="93">
        <f t="shared" si="7"/>
        <v>50.080909090909095</v>
      </c>
      <c r="S49" s="76">
        <v>90</v>
      </c>
      <c r="T49" s="98">
        <f t="shared" si="8"/>
        <v>50.080909090909095</v>
      </c>
      <c r="U49" s="99">
        <v>19.399999999999999</v>
      </c>
      <c r="V49" s="94"/>
      <c r="AD49" s="121">
        <v>70</v>
      </c>
      <c r="AE49" s="122">
        <f t="shared" si="9"/>
        <v>17.331645021645024</v>
      </c>
      <c r="AF49" s="56">
        <v>15.08</v>
      </c>
      <c r="AG49" s="94">
        <f t="shared" si="11"/>
        <v>1.1493133303478131</v>
      </c>
      <c r="AH49" s="123">
        <f t="shared" si="12"/>
        <v>0.8700847485144656</v>
      </c>
      <c r="AI49" s="123"/>
      <c r="AJ49" s="123"/>
      <c r="AK49" s="123">
        <f t="shared" si="22"/>
        <v>0.86966487227470168</v>
      </c>
      <c r="AL49" s="123">
        <f t="shared" si="23"/>
        <v>0.86966487227470168</v>
      </c>
      <c r="AM49" s="124">
        <f t="shared" si="15"/>
        <v>15.072722854059389</v>
      </c>
      <c r="AN49" s="124">
        <v>15.628662060354767</v>
      </c>
      <c r="AO49" s="116">
        <f t="shared" si="10"/>
        <v>0.96442822781960147</v>
      </c>
    </row>
    <row r="50" spans="1:41" x14ac:dyDescent="0.25">
      <c r="A50" s="104">
        <v>55.9</v>
      </c>
      <c r="B50" s="106">
        <v>33.700000000000003</v>
      </c>
      <c r="C50" s="106">
        <v>20.399999999999999</v>
      </c>
      <c r="D50" s="76">
        <v>100</v>
      </c>
      <c r="E50" s="107">
        <v>55.9</v>
      </c>
      <c r="F50" s="107">
        <v>32.6</v>
      </c>
      <c r="G50" s="107">
        <v>20.399999999999999</v>
      </c>
      <c r="H50" s="87">
        <f t="shared" si="16"/>
        <v>55</v>
      </c>
      <c r="I50" s="128"/>
      <c r="J50" s="129">
        <f t="shared" si="18"/>
        <v>55.893939393939398</v>
      </c>
      <c r="K50" s="130">
        <v>56.7</v>
      </c>
      <c r="L50" s="131"/>
      <c r="M50" s="132">
        <f>($M$31*(D50)^2)+($M$32*(D50)^1)+($M$33)</f>
        <v>32.672424242424249</v>
      </c>
      <c r="N50" s="130">
        <v>34</v>
      </c>
      <c r="O50" s="128"/>
      <c r="P50" s="132">
        <f t="shared" si="17"/>
        <v>20.327878787878788</v>
      </c>
      <c r="Q50" s="130">
        <v>21</v>
      </c>
      <c r="R50" s="93">
        <f t="shared" si="7"/>
        <v>55.000303030303037</v>
      </c>
      <c r="S50" s="76">
        <v>100</v>
      </c>
      <c r="T50" s="105">
        <f t="shared" si="8"/>
        <v>55.000303030303037</v>
      </c>
      <c r="U50" s="107">
        <v>20.399999999999999</v>
      </c>
      <c r="V50" s="94"/>
      <c r="AD50" s="74">
        <v>80</v>
      </c>
      <c r="AE50" s="125">
        <f t="shared" si="9"/>
        <v>18.478225108225107</v>
      </c>
      <c r="AF50" s="58">
        <v>16.18</v>
      </c>
      <c r="AG50" s="94">
        <f t="shared" si="11"/>
        <v>1.1420411068124294</v>
      </c>
      <c r="AH50" s="126">
        <f t="shared" si="12"/>
        <v>0.87562522402640763</v>
      </c>
      <c r="AI50" s="126"/>
      <c r="AJ50" s="126"/>
      <c r="AK50" s="126">
        <f t="shared" si="22"/>
        <v>0.87565786771596843</v>
      </c>
      <c r="AL50" s="126">
        <f t="shared" si="23"/>
        <v>0.87565786771596843</v>
      </c>
      <c r="AM50" s="127">
        <f t="shared" si="15"/>
        <v>16.180603197444068</v>
      </c>
      <c r="AN50" s="127">
        <v>16.79912789153164</v>
      </c>
      <c r="AO50" s="116">
        <f t="shared" si="10"/>
        <v>0.96318114261161336</v>
      </c>
    </row>
    <row r="51" spans="1:41" x14ac:dyDescent="0.25">
      <c r="F51" s="87"/>
      <c r="AD51" s="74">
        <v>90</v>
      </c>
      <c r="AE51" s="125">
        <f t="shared" si="9"/>
        <v>19.476969696969697</v>
      </c>
      <c r="AF51" s="58">
        <v>17.149999999999999</v>
      </c>
      <c r="AG51" s="94">
        <f t="shared" si="11"/>
        <v>1.1356833642547928</v>
      </c>
      <c r="AH51" s="126">
        <f t="shared" si="12"/>
        <v>0.88052711827488561</v>
      </c>
      <c r="AI51" s="126"/>
      <c r="AJ51" s="126"/>
      <c r="AK51" s="126">
        <f t="shared" si="22"/>
        <v>0.88097833494940481</v>
      </c>
      <c r="AL51" s="126">
        <f t="shared" si="23"/>
        <v>0.88097833494940481</v>
      </c>
      <c r="AM51" s="127">
        <f t="shared" si="15"/>
        <v>17.158788333496378</v>
      </c>
      <c r="AN51" s="127">
        <v>17.835049276531986</v>
      </c>
      <c r="AO51" s="116">
        <f t="shared" si="10"/>
        <v>0.96208247409075243</v>
      </c>
    </row>
    <row r="52" spans="1:41" x14ac:dyDescent="0.25">
      <c r="F52" s="87"/>
      <c r="N52" s="133"/>
      <c r="AD52" s="121">
        <v>100</v>
      </c>
      <c r="AE52" s="134">
        <f t="shared" si="9"/>
        <v>20.327878787878788</v>
      </c>
      <c r="AF52" s="72">
        <v>18</v>
      </c>
      <c r="AG52" s="94">
        <f t="shared" si="11"/>
        <v>1.1293265993265993</v>
      </c>
      <c r="AH52" s="135">
        <f t="shared" si="12"/>
        <v>0.88548343818013775</v>
      </c>
      <c r="AI52" s="135"/>
      <c r="AJ52" s="135"/>
      <c r="AK52" s="135">
        <f>AK$33*(AD52)^AK$34</f>
        <v>0.88576504173725967</v>
      </c>
      <c r="AL52" s="135">
        <f t="shared" si="23"/>
        <v>0.88576504173725967</v>
      </c>
      <c r="AM52" s="136">
        <f t="shared" si="15"/>
        <v>18.00572440297541</v>
      </c>
      <c r="AN52" s="136">
        <v>18.734481815136029</v>
      </c>
      <c r="AO52" s="116">
        <f t="shared" si="10"/>
        <v>0.96110074357264375</v>
      </c>
    </row>
    <row r="53" spans="1:41" x14ac:dyDescent="0.25">
      <c r="F53" s="87"/>
      <c r="O53" s="42" t="s">
        <v>215</v>
      </c>
      <c r="AE53" s="94"/>
      <c r="AF53" s="94"/>
    </row>
    <row r="54" spans="1:41" x14ac:dyDescent="0.25">
      <c r="F54" s="87"/>
    </row>
    <row r="55" spans="1:41" x14ac:dyDescent="0.25">
      <c r="F55" s="87"/>
      <c r="O55" s="76"/>
      <c r="P55" s="76">
        <v>2151</v>
      </c>
      <c r="Q55" s="76">
        <v>2151</v>
      </c>
      <c r="R55" s="76">
        <v>2151</v>
      </c>
      <c r="AF55" s="137">
        <f>AE49/AF49</f>
        <v>1.1493133303478131</v>
      </c>
    </row>
    <row r="56" spans="1:41" x14ac:dyDescent="0.25">
      <c r="F56" s="87"/>
      <c r="O56" s="76" t="s">
        <v>2</v>
      </c>
      <c r="P56" s="76" t="s">
        <v>19</v>
      </c>
      <c r="Q56" s="81" t="s">
        <v>27</v>
      </c>
      <c r="R56" s="76" t="s">
        <v>28</v>
      </c>
    </row>
    <row r="57" spans="1:41" x14ac:dyDescent="0.25">
      <c r="F57" s="87"/>
      <c r="O57" s="76">
        <v>1</v>
      </c>
      <c r="P57" s="86">
        <v>2.8</v>
      </c>
      <c r="Q57" s="86">
        <v>0</v>
      </c>
      <c r="R57" s="86">
        <v>0.8</v>
      </c>
    </row>
    <row r="58" spans="1:41" x14ac:dyDescent="0.25">
      <c r="F58" s="87"/>
      <c r="O58" s="76">
        <v>2</v>
      </c>
      <c r="P58" s="99">
        <v>3.9</v>
      </c>
      <c r="Q58" s="99">
        <v>0.2</v>
      </c>
      <c r="R58" s="99">
        <v>1.8</v>
      </c>
    </row>
    <row r="59" spans="1:41" x14ac:dyDescent="0.25">
      <c r="F59" s="87"/>
      <c r="O59" s="76">
        <v>3</v>
      </c>
      <c r="P59" s="107">
        <v>5</v>
      </c>
      <c r="Q59" s="107">
        <v>0.34</v>
      </c>
      <c r="R59" s="107">
        <v>2.8</v>
      </c>
    </row>
    <row r="60" spans="1:41" x14ac:dyDescent="0.25">
      <c r="F60" s="87"/>
      <c r="O60" s="76">
        <v>4</v>
      </c>
      <c r="P60" s="99">
        <v>6.4</v>
      </c>
      <c r="Q60" s="99">
        <v>0.45</v>
      </c>
      <c r="R60" s="99">
        <v>3.9</v>
      </c>
      <c r="AD60" s="138" t="s">
        <v>100</v>
      </c>
      <c r="AF60" s="94"/>
      <c r="AG60" s="74"/>
      <c r="AH60" s="94"/>
    </row>
    <row r="61" spans="1:41" x14ac:dyDescent="0.25">
      <c r="F61" s="87"/>
      <c r="O61" s="76">
        <v>5</v>
      </c>
      <c r="P61" s="99">
        <v>7.2</v>
      </c>
      <c r="Q61" s="99">
        <v>0.6</v>
      </c>
      <c r="R61" s="99">
        <v>4.5999999999999996</v>
      </c>
    </row>
    <row r="62" spans="1:41" x14ac:dyDescent="0.25">
      <c r="F62" s="87"/>
      <c r="O62" s="76">
        <v>10</v>
      </c>
      <c r="P62" s="107">
        <v>10.1</v>
      </c>
      <c r="Q62" s="107">
        <v>1.5</v>
      </c>
      <c r="R62" s="107">
        <v>6.7</v>
      </c>
      <c r="AD62" s="74"/>
      <c r="AE62" s="139" t="s">
        <v>92</v>
      </c>
      <c r="AF62" s="140"/>
      <c r="AG62" s="74"/>
      <c r="AH62" s="94"/>
    </row>
    <row r="63" spans="1:41" x14ac:dyDescent="0.25">
      <c r="F63" s="87"/>
      <c r="O63" s="76">
        <v>20</v>
      </c>
      <c r="P63" s="99">
        <v>15.1</v>
      </c>
      <c r="Q63" s="99">
        <v>3.7</v>
      </c>
      <c r="R63" s="99">
        <v>9.4</v>
      </c>
      <c r="AD63" s="141"/>
      <c r="AE63" s="141" t="s">
        <v>46</v>
      </c>
      <c r="AF63" s="142" t="s">
        <v>47</v>
      </c>
      <c r="AG63" s="141"/>
      <c r="AH63" s="142"/>
    </row>
    <row r="64" spans="1:41" x14ac:dyDescent="0.25">
      <c r="F64" s="87"/>
      <c r="O64" s="76">
        <v>30</v>
      </c>
      <c r="P64" s="99">
        <v>20.100000000000001</v>
      </c>
      <c r="Q64" s="99">
        <v>6.8</v>
      </c>
      <c r="R64" s="99">
        <v>11.2</v>
      </c>
      <c r="AD64" s="141" t="s">
        <v>2</v>
      </c>
      <c r="AE64" s="141" t="s">
        <v>90</v>
      </c>
      <c r="AF64" s="142" t="s">
        <v>86</v>
      </c>
      <c r="AG64" s="141" t="s">
        <v>91</v>
      </c>
      <c r="AH64" s="142"/>
    </row>
    <row r="65" spans="1:34" x14ac:dyDescent="0.25">
      <c r="F65" s="87"/>
      <c r="O65" s="76">
        <v>40</v>
      </c>
      <c r="P65" s="99">
        <v>25.1</v>
      </c>
      <c r="Q65" s="99">
        <v>10.11</v>
      </c>
      <c r="R65" s="99">
        <v>13</v>
      </c>
      <c r="AD65" s="112">
        <v>1</v>
      </c>
      <c r="AE65" s="143">
        <f t="shared" ref="AE65:AE79" si="24">M36</f>
        <v>2.9732217573221725E-2</v>
      </c>
      <c r="AF65" s="143">
        <f t="shared" ref="AF65:AF79" si="25">P36</f>
        <v>0.88252161785216199</v>
      </c>
      <c r="AG65" s="74">
        <v>2</v>
      </c>
      <c r="AH65" s="143">
        <f>SUM(AE65:AG65)</f>
        <v>2.9122538354253837</v>
      </c>
    </row>
    <row r="66" spans="1:34" x14ac:dyDescent="0.25">
      <c r="O66" s="76">
        <v>50</v>
      </c>
      <c r="P66" s="99">
        <v>30.2</v>
      </c>
      <c r="Q66" s="99">
        <v>13.56</v>
      </c>
      <c r="R66" s="99">
        <v>14.7</v>
      </c>
      <c r="AD66" s="117">
        <v>2</v>
      </c>
      <c r="AE66" s="144">
        <f t="shared" si="24"/>
        <v>0.16808368200836812</v>
      </c>
      <c r="AF66" s="144">
        <f t="shared" si="25"/>
        <v>1.9588786610878657</v>
      </c>
      <c r="AG66" s="74">
        <v>2</v>
      </c>
      <c r="AH66" s="144">
        <f t="shared" ref="AH66:AH79" si="26">SUM(AE66:AG66)</f>
        <v>4.1269623430962339</v>
      </c>
    </row>
    <row r="67" spans="1:34" x14ac:dyDescent="0.25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76">
        <v>60</v>
      </c>
      <c r="P67" s="99">
        <v>35.299999999999997</v>
      </c>
      <c r="Q67" s="99">
        <v>17.14</v>
      </c>
      <c r="R67" s="99">
        <v>16</v>
      </c>
      <c r="S67" s="145"/>
      <c r="T67" s="145"/>
      <c r="AD67" s="121">
        <v>3</v>
      </c>
      <c r="AE67" s="146">
        <f t="shared" si="24"/>
        <v>0.31258577405857724</v>
      </c>
      <c r="AF67" s="146">
        <f t="shared" si="25"/>
        <v>2.9281506276150622</v>
      </c>
      <c r="AG67" s="74">
        <v>2</v>
      </c>
      <c r="AH67" s="146">
        <f t="shared" si="26"/>
        <v>5.2407364016736393</v>
      </c>
    </row>
    <row r="68" spans="1:34" x14ac:dyDescent="0.25">
      <c r="H68" s="60"/>
      <c r="O68" s="76">
        <v>70</v>
      </c>
      <c r="P68" s="107">
        <v>40.4</v>
      </c>
      <c r="Q68" s="107">
        <v>20.87</v>
      </c>
      <c r="R68" s="107">
        <v>17.399999999999999</v>
      </c>
      <c r="AD68" s="74">
        <v>4</v>
      </c>
      <c r="AE68" s="94">
        <f t="shared" si="24"/>
        <v>0.46323849372384918</v>
      </c>
      <c r="AF68" s="94">
        <f t="shared" si="25"/>
        <v>3.790337517433751</v>
      </c>
      <c r="AG68" s="74">
        <v>2</v>
      </c>
      <c r="AH68" s="94">
        <f t="shared" si="26"/>
        <v>6.2535760111576</v>
      </c>
    </row>
    <row r="69" spans="1:34" x14ac:dyDescent="0.25">
      <c r="A69" s="147"/>
      <c r="B69" s="60"/>
      <c r="H69" s="147"/>
      <c r="I69" s="60"/>
      <c r="O69" s="76">
        <v>80</v>
      </c>
      <c r="P69" s="99">
        <v>45.5</v>
      </c>
      <c r="Q69" s="99">
        <v>24.7</v>
      </c>
      <c r="R69" s="99">
        <v>18.399999999999999</v>
      </c>
      <c r="AD69" s="74">
        <v>5</v>
      </c>
      <c r="AE69" s="94">
        <f t="shared" si="24"/>
        <v>0.62004184100418391</v>
      </c>
      <c r="AF69" s="94">
        <f t="shared" si="25"/>
        <v>4.5454393305439318</v>
      </c>
      <c r="AG69" s="74">
        <v>2</v>
      </c>
      <c r="AH69" s="94">
        <f t="shared" si="26"/>
        <v>7.1654811715481159</v>
      </c>
    </row>
    <row r="70" spans="1:34" x14ac:dyDescent="0.25">
      <c r="I70" s="148"/>
      <c r="J70" s="149"/>
      <c r="O70" s="76">
        <v>90</v>
      </c>
      <c r="P70" s="99">
        <v>50.7</v>
      </c>
      <c r="Q70" s="99">
        <v>28.67</v>
      </c>
      <c r="R70" s="99">
        <v>19.399999999999999</v>
      </c>
      <c r="AD70" s="121">
        <v>10</v>
      </c>
      <c r="AE70" s="146">
        <f t="shared" si="24"/>
        <v>1.4963179916317997</v>
      </c>
      <c r="AF70" s="146">
        <f t="shared" si="25"/>
        <v>6.7146722454672245</v>
      </c>
      <c r="AG70" s="74">
        <v>2</v>
      </c>
      <c r="AH70" s="146">
        <f t="shared" si="26"/>
        <v>10.210990237099024</v>
      </c>
    </row>
    <row r="71" spans="1:34" x14ac:dyDescent="0.25">
      <c r="I71" s="148"/>
      <c r="J71" s="149"/>
      <c r="O71" s="76">
        <v>100</v>
      </c>
      <c r="P71" s="107">
        <v>55.9</v>
      </c>
      <c r="Q71" s="107">
        <v>32.6</v>
      </c>
      <c r="R71" s="107">
        <v>20.399999999999999</v>
      </c>
      <c r="AD71" s="74">
        <v>20</v>
      </c>
      <c r="AE71" s="94">
        <f t="shared" si="24"/>
        <v>3.6457575757575764</v>
      </c>
      <c r="AF71" s="94">
        <f t="shared" si="25"/>
        <v>9.3812121212121191</v>
      </c>
      <c r="AG71" s="74">
        <v>2</v>
      </c>
      <c r="AH71" s="94">
        <f t="shared" si="26"/>
        <v>15.026969696969696</v>
      </c>
    </row>
    <row r="72" spans="1:34" x14ac:dyDescent="0.25">
      <c r="J72" s="149"/>
      <c r="AD72" s="74">
        <v>30</v>
      </c>
      <c r="AE72" s="94">
        <f t="shared" si="24"/>
        <v>6.8339393939393931</v>
      </c>
      <c r="AF72" s="94">
        <f t="shared" si="25"/>
        <v>11.266969696969696</v>
      </c>
      <c r="AG72" s="74">
        <v>2</v>
      </c>
      <c r="AH72" s="94">
        <f t="shared" si="26"/>
        <v>20.100909090909088</v>
      </c>
    </row>
    <row r="73" spans="1:34" x14ac:dyDescent="0.25">
      <c r="B73" s="60"/>
      <c r="J73" s="60"/>
      <c r="AD73" s="74">
        <v>40</v>
      </c>
      <c r="AE73" s="94">
        <f t="shared" si="24"/>
        <v>10.147878787878785</v>
      </c>
      <c r="AF73" s="94">
        <f t="shared" si="25"/>
        <v>13.004891774891773</v>
      </c>
      <c r="AG73" s="74">
        <v>2</v>
      </c>
      <c r="AH73" s="94">
        <f t="shared" si="26"/>
        <v>25.152770562770556</v>
      </c>
    </row>
    <row r="74" spans="1:34" x14ac:dyDescent="0.25">
      <c r="A74" s="150" t="s">
        <v>50</v>
      </c>
      <c r="B74" s="60"/>
      <c r="J74" s="60"/>
      <c r="AD74" s="74">
        <v>50</v>
      </c>
      <c r="AE74" s="94">
        <f t="shared" si="24"/>
        <v>13.587575757575756</v>
      </c>
      <c r="AF74" s="94">
        <f t="shared" si="25"/>
        <v>14.594978354978354</v>
      </c>
      <c r="AG74" s="74">
        <v>2</v>
      </c>
      <c r="AH74" s="94">
        <f t="shared" si="26"/>
        <v>30.182554112554108</v>
      </c>
    </row>
    <row r="75" spans="1:34" x14ac:dyDescent="0.25">
      <c r="B75" s="60"/>
      <c r="J75" s="60"/>
      <c r="AD75" s="74">
        <v>60</v>
      </c>
      <c r="AE75" s="140">
        <f t="shared" si="24"/>
        <v>17.153030303030302</v>
      </c>
      <c r="AF75" s="140">
        <f t="shared" si="25"/>
        <v>16.037229437229438</v>
      </c>
      <c r="AG75" s="74">
        <v>2</v>
      </c>
      <c r="AH75" s="94">
        <f t="shared" si="26"/>
        <v>35.190259740259741</v>
      </c>
    </row>
    <row r="76" spans="1:34" x14ac:dyDescent="0.25">
      <c r="B76" s="42" t="s">
        <v>56</v>
      </c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AD76" s="121">
        <v>70</v>
      </c>
      <c r="AE76" s="146">
        <f t="shared" si="24"/>
        <v>20.844242424242424</v>
      </c>
      <c r="AF76" s="146">
        <f t="shared" si="25"/>
        <v>17.331645021645024</v>
      </c>
      <c r="AG76" s="74">
        <v>2</v>
      </c>
      <c r="AH76" s="146">
        <f t="shared" si="26"/>
        <v>40.175887445887447</v>
      </c>
    </row>
    <row r="77" spans="1:34" x14ac:dyDescent="0.25">
      <c r="AD77" s="74">
        <v>80</v>
      </c>
      <c r="AE77" s="94">
        <f t="shared" si="24"/>
        <v>24.661212121212124</v>
      </c>
      <c r="AF77" s="94">
        <f t="shared" si="25"/>
        <v>18.478225108225107</v>
      </c>
      <c r="AG77" s="74">
        <v>2</v>
      </c>
      <c r="AH77" s="94">
        <f t="shared" si="26"/>
        <v>45.139437229437235</v>
      </c>
    </row>
    <row r="78" spans="1:34" x14ac:dyDescent="0.25">
      <c r="B78" s="151" t="s">
        <v>52</v>
      </c>
      <c r="C78" s="151"/>
      <c r="D78" s="151"/>
      <c r="E78" s="152"/>
      <c r="F78" s="152"/>
      <c r="G78" s="152"/>
      <c r="H78" s="152"/>
      <c r="I78" s="152"/>
      <c r="K78" s="82">
        <v>1.1499999999999999</v>
      </c>
      <c r="L78" s="42" t="s">
        <v>1</v>
      </c>
      <c r="Z78" s="98">
        <v>1.2</v>
      </c>
      <c r="AD78" s="74">
        <v>90</v>
      </c>
      <c r="AE78" s="94">
        <f t="shared" si="24"/>
        <v>28.603939393939399</v>
      </c>
      <c r="AF78" s="94">
        <f t="shared" si="25"/>
        <v>19.476969696969697</v>
      </c>
      <c r="AG78" s="74">
        <v>2</v>
      </c>
      <c r="AH78" s="94">
        <f t="shared" si="26"/>
        <v>50.080909090909095</v>
      </c>
    </row>
    <row r="79" spans="1:34" x14ac:dyDescent="0.25">
      <c r="B79" s="76" t="s">
        <v>2</v>
      </c>
      <c r="C79" s="153" t="s">
        <v>33</v>
      </c>
      <c r="D79" s="81" t="s">
        <v>16</v>
      </c>
      <c r="E79" s="81" t="s">
        <v>15</v>
      </c>
      <c r="F79" s="76" t="s">
        <v>14</v>
      </c>
      <c r="G79" s="76" t="s">
        <v>13</v>
      </c>
      <c r="H79" s="76" t="s">
        <v>3</v>
      </c>
      <c r="I79" s="76" t="s">
        <v>4</v>
      </c>
      <c r="J79" s="76" t="s">
        <v>5</v>
      </c>
      <c r="K79" s="76" t="s">
        <v>6</v>
      </c>
      <c r="L79" s="76" t="s">
        <v>20</v>
      </c>
      <c r="M79" s="76" t="s">
        <v>21</v>
      </c>
      <c r="N79" s="76" t="s">
        <v>22</v>
      </c>
      <c r="O79" s="76" t="s">
        <v>23</v>
      </c>
      <c r="P79" s="76" t="s">
        <v>24</v>
      </c>
      <c r="Q79" s="81" t="s">
        <v>25</v>
      </c>
      <c r="R79" s="81" t="s">
        <v>35</v>
      </c>
      <c r="S79" s="81" t="s">
        <v>36</v>
      </c>
      <c r="T79" s="81" t="s">
        <v>37</v>
      </c>
      <c r="U79" s="81" t="s">
        <v>38</v>
      </c>
      <c r="V79" s="81" t="s">
        <v>39</v>
      </c>
      <c r="Z79" s="81" t="s">
        <v>83</v>
      </c>
      <c r="AA79" s="81" t="s">
        <v>82</v>
      </c>
      <c r="AD79" s="121">
        <v>100</v>
      </c>
      <c r="AE79" s="146">
        <f t="shared" si="24"/>
        <v>32.672424242424249</v>
      </c>
      <c r="AF79" s="146">
        <f t="shared" si="25"/>
        <v>20.327878787878788</v>
      </c>
      <c r="AG79" s="74">
        <v>2</v>
      </c>
      <c r="AH79" s="146">
        <f t="shared" si="26"/>
        <v>55.000303030303037</v>
      </c>
    </row>
    <row r="80" spans="1:34" x14ac:dyDescent="0.25">
      <c r="B80" s="76">
        <v>1</v>
      </c>
      <c r="C80" s="154">
        <f t="shared" ref="C80:J94" si="27">((D80)/$K$144)</f>
        <v>9.7195146650663772E-3</v>
      </c>
      <c r="D80" s="143">
        <f t="shared" si="27"/>
        <v>1.1177441864826334E-2</v>
      </c>
      <c r="E80" s="143">
        <f t="shared" si="27"/>
        <v>1.2854058144550283E-2</v>
      </c>
      <c r="F80" s="143">
        <f t="shared" si="27"/>
        <v>1.4782166866232824E-2</v>
      </c>
      <c r="G80" s="143">
        <f t="shared" si="27"/>
        <v>1.6999491896167746E-2</v>
      </c>
      <c r="H80" s="143">
        <f t="shared" si="27"/>
        <v>1.9549415680592905E-2</v>
      </c>
      <c r="I80" s="143">
        <f t="shared" si="27"/>
        <v>2.2481828032681839E-2</v>
      </c>
      <c r="J80" s="143">
        <f t="shared" si="27"/>
        <v>2.5854102237584112E-2</v>
      </c>
      <c r="K80" s="84">
        <f>M36</f>
        <v>2.9732217573221725E-2</v>
      </c>
      <c r="L80" s="143">
        <f t="shared" ref="L80:L94" si="28">((K80)*$K$144)</f>
        <v>3.4192050209204981E-2</v>
      </c>
      <c r="M80" s="143">
        <f t="shared" ref="M80:V80" si="29">((L80)*$K$144)</f>
        <v>3.9320857740585725E-2</v>
      </c>
      <c r="N80" s="143">
        <f t="shared" si="29"/>
        <v>4.5218986401673579E-2</v>
      </c>
      <c r="O80" s="143">
        <f t="shared" si="29"/>
        <v>5.2001834361924612E-2</v>
      </c>
      <c r="P80" s="143">
        <f t="shared" si="29"/>
        <v>5.98021095162133E-2</v>
      </c>
      <c r="Q80" s="155">
        <f t="shared" si="29"/>
        <v>6.8772425943645285E-2</v>
      </c>
      <c r="R80" s="155">
        <f t="shared" si="29"/>
        <v>7.9088289835192074E-2</v>
      </c>
      <c r="S80" s="155">
        <f t="shared" si="29"/>
        <v>9.0951533310470872E-2</v>
      </c>
      <c r="T80" s="155">
        <f t="shared" si="29"/>
        <v>0.1045942633070415</v>
      </c>
      <c r="U80" s="155">
        <f t="shared" si="29"/>
        <v>0.12028340280309771</v>
      </c>
      <c r="V80" s="155">
        <f t="shared" si="29"/>
        <v>0.13832591322356236</v>
      </c>
      <c r="Z80" s="156">
        <f t="shared" ref="Z80:Z91" si="30">K80*$Z$78</f>
        <v>3.5678661087866069E-2</v>
      </c>
      <c r="AA80" s="157">
        <v>0</v>
      </c>
    </row>
    <row r="81" spans="2:33" x14ac:dyDescent="0.25">
      <c r="B81" s="76">
        <v>2</v>
      </c>
      <c r="C81" s="158">
        <f t="shared" si="27"/>
        <v>5.4946853803130691E-2</v>
      </c>
      <c r="D81" s="94">
        <f t="shared" si="27"/>
        <v>6.3188881873600292E-2</v>
      </c>
      <c r="E81" s="94">
        <f t="shared" si="27"/>
        <v>7.2667214154640336E-2</v>
      </c>
      <c r="F81" s="94">
        <f t="shared" si="27"/>
        <v>8.3567296277836378E-2</v>
      </c>
      <c r="G81" s="94">
        <f t="shared" si="27"/>
        <v>9.6102390719511821E-2</v>
      </c>
      <c r="H81" s="94">
        <f t="shared" si="27"/>
        <v>0.11051774932743859</v>
      </c>
      <c r="I81" s="94">
        <f t="shared" si="27"/>
        <v>0.12709541172655436</v>
      </c>
      <c r="J81" s="94">
        <f t="shared" si="27"/>
        <v>0.14615972348553752</v>
      </c>
      <c r="K81" s="98">
        <f t="shared" ref="K81:K94" si="31">M37</f>
        <v>0.16808368200836812</v>
      </c>
      <c r="L81" s="94">
        <f t="shared" si="28"/>
        <v>0.19329623430962334</v>
      </c>
      <c r="M81" s="94">
        <f t="shared" ref="M81:V81" si="32">((L81)*$K$144)</f>
        <v>0.22229066945606682</v>
      </c>
      <c r="N81" s="94">
        <f t="shared" si="32"/>
        <v>0.25563426987447685</v>
      </c>
      <c r="O81" s="94">
        <f t="shared" si="32"/>
        <v>0.29397941035564834</v>
      </c>
      <c r="P81" s="94">
        <f t="shared" si="32"/>
        <v>0.33807632190899556</v>
      </c>
      <c r="Q81" s="159">
        <f t="shared" si="32"/>
        <v>0.38878777019534488</v>
      </c>
      <c r="R81" s="159">
        <f t="shared" si="32"/>
        <v>0.44710593572464657</v>
      </c>
      <c r="S81" s="159">
        <f t="shared" si="32"/>
        <v>0.51417182608334355</v>
      </c>
      <c r="T81" s="159">
        <f t="shared" si="32"/>
        <v>0.59129759999584508</v>
      </c>
      <c r="U81" s="159">
        <f t="shared" si="32"/>
        <v>0.67999223999522174</v>
      </c>
      <c r="V81" s="159">
        <f t="shared" si="32"/>
        <v>0.7819910759945049</v>
      </c>
      <c r="Z81" s="160">
        <f t="shared" si="30"/>
        <v>0.20170041841004174</v>
      </c>
      <c r="AA81" s="157">
        <f t="shared" ref="AA81:AA91" si="33">Z81/K81</f>
        <v>1.2</v>
      </c>
    </row>
    <row r="82" spans="2:33" x14ac:dyDescent="0.25">
      <c r="B82" s="76">
        <v>3</v>
      </c>
      <c r="C82" s="161">
        <f t="shared" si="27"/>
        <v>0.10218484401882622</v>
      </c>
      <c r="D82" s="146">
        <f t="shared" si="27"/>
        <v>0.11751257062165013</v>
      </c>
      <c r="E82" s="146">
        <f t="shared" si="27"/>
        <v>0.13513945621489765</v>
      </c>
      <c r="F82" s="146">
        <f t="shared" si="27"/>
        <v>0.15541037464713228</v>
      </c>
      <c r="G82" s="146">
        <f t="shared" si="27"/>
        <v>0.17872193084420213</v>
      </c>
      <c r="H82" s="146">
        <f t="shared" si="27"/>
        <v>0.20553022047083244</v>
      </c>
      <c r="I82" s="146">
        <f t="shared" si="27"/>
        <v>0.2363597535414573</v>
      </c>
      <c r="J82" s="146">
        <f t="shared" si="27"/>
        <v>0.27181371657267589</v>
      </c>
      <c r="K82" s="105">
        <f t="shared" si="31"/>
        <v>0.31258577405857724</v>
      </c>
      <c r="L82" s="146">
        <f t="shared" si="28"/>
        <v>0.35947364016736377</v>
      </c>
      <c r="M82" s="146">
        <f t="shared" ref="M82:V82" si="34">((L82)*$K$144)</f>
        <v>0.41339468619246833</v>
      </c>
      <c r="N82" s="146">
        <f t="shared" si="34"/>
        <v>0.47540388912133852</v>
      </c>
      <c r="O82" s="146">
        <f t="shared" si="34"/>
        <v>0.5467144724895393</v>
      </c>
      <c r="P82" s="146">
        <f t="shared" si="34"/>
        <v>0.62872164336297021</v>
      </c>
      <c r="Q82" s="162">
        <f t="shared" si="34"/>
        <v>0.72302988986741568</v>
      </c>
      <c r="R82" s="162">
        <f t="shared" si="34"/>
        <v>0.83148437334752801</v>
      </c>
      <c r="S82" s="162">
        <f t="shared" si="34"/>
        <v>0.95620702934965718</v>
      </c>
      <c r="T82" s="162">
        <f t="shared" si="34"/>
        <v>1.0996380837521056</v>
      </c>
      <c r="U82" s="162">
        <f t="shared" si="34"/>
        <v>1.2645837963149213</v>
      </c>
      <c r="V82" s="162">
        <f t="shared" si="34"/>
        <v>1.4542713657621595</v>
      </c>
      <c r="Z82" s="163">
        <f t="shared" si="30"/>
        <v>0.37510292887029267</v>
      </c>
      <c r="AA82" s="157">
        <f t="shared" si="33"/>
        <v>1.2</v>
      </c>
    </row>
    <row r="83" spans="2:33" x14ac:dyDescent="0.25">
      <c r="B83" s="76">
        <v>4</v>
      </c>
      <c r="C83" s="158">
        <f t="shared" si="27"/>
        <v>0.151433485312153</v>
      </c>
      <c r="D83" s="94">
        <f t="shared" si="27"/>
        <v>0.17414850810897595</v>
      </c>
      <c r="E83" s="94">
        <f t="shared" si="27"/>
        <v>0.20027078432532233</v>
      </c>
      <c r="F83" s="94">
        <f t="shared" si="27"/>
        <v>0.23031140197412067</v>
      </c>
      <c r="G83" s="94">
        <f t="shared" si="27"/>
        <v>0.26485811227023875</v>
      </c>
      <c r="H83" s="94">
        <f t="shared" si="27"/>
        <v>0.30458682911077456</v>
      </c>
      <c r="I83" s="94">
        <f t="shared" si="27"/>
        <v>0.35027485347739074</v>
      </c>
      <c r="J83" s="94">
        <f t="shared" si="27"/>
        <v>0.40281608149899933</v>
      </c>
      <c r="K83" s="98">
        <f t="shared" si="31"/>
        <v>0.46323849372384918</v>
      </c>
      <c r="L83" s="94">
        <f t="shared" si="28"/>
        <v>0.53272426778242654</v>
      </c>
      <c r="M83" s="94">
        <f t="shared" ref="M83:V83" si="35">((L83)*$K$144)</f>
        <v>0.61263290794979053</v>
      </c>
      <c r="N83" s="94">
        <f t="shared" si="35"/>
        <v>0.70452784414225911</v>
      </c>
      <c r="O83" s="94">
        <f t="shared" si="35"/>
        <v>0.81020702076359796</v>
      </c>
      <c r="P83" s="94">
        <f t="shared" si="35"/>
        <v>0.93173807387813756</v>
      </c>
      <c r="Q83" s="159">
        <f t="shared" si="35"/>
        <v>1.0714987849598581</v>
      </c>
      <c r="R83" s="159">
        <f t="shared" si="35"/>
        <v>1.2322236027038367</v>
      </c>
      <c r="S83" s="159">
        <f t="shared" si="35"/>
        <v>1.4170571431094121</v>
      </c>
      <c r="T83" s="159">
        <f t="shared" si="35"/>
        <v>1.6296157145758239</v>
      </c>
      <c r="U83" s="159">
        <f t="shared" si="35"/>
        <v>1.8740580717621973</v>
      </c>
      <c r="V83" s="159">
        <f t="shared" si="35"/>
        <v>2.1551667825265266</v>
      </c>
      <c r="Z83" s="160">
        <f t="shared" si="30"/>
        <v>0.55588619246861903</v>
      </c>
      <c r="AA83" s="157">
        <f t="shared" si="33"/>
        <v>1.2</v>
      </c>
    </row>
    <row r="84" spans="2:33" x14ac:dyDescent="0.25">
      <c r="B84" s="76">
        <v>5</v>
      </c>
      <c r="C84" s="158">
        <f t="shared" si="27"/>
        <v>0.20269277768311103</v>
      </c>
      <c r="D84" s="94">
        <f t="shared" si="27"/>
        <v>0.23309669433557767</v>
      </c>
      <c r="E84" s="94">
        <f t="shared" si="27"/>
        <v>0.26806119848591431</v>
      </c>
      <c r="F84" s="94">
        <f t="shared" si="27"/>
        <v>0.30827037825880144</v>
      </c>
      <c r="G84" s="94">
        <f t="shared" si="27"/>
        <v>0.35451093499762165</v>
      </c>
      <c r="H84" s="94">
        <f t="shared" si="27"/>
        <v>0.4076875752472649</v>
      </c>
      <c r="I84" s="94">
        <f t="shared" si="27"/>
        <v>0.46884071153435458</v>
      </c>
      <c r="J84" s="94">
        <f t="shared" si="27"/>
        <v>0.53916681826450774</v>
      </c>
      <c r="K84" s="98">
        <f t="shared" si="31"/>
        <v>0.62004184100418391</v>
      </c>
      <c r="L84" s="94">
        <f t="shared" si="28"/>
        <v>0.71304811715481142</v>
      </c>
      <c r="M84" s="94">
        <f t="shared" ref="M84:V84" si="36">((L84)*$K$144)</f>
        <v>0.82000533472803305</v>
      </c>
      <c r="N84" s="94">
        <f t="shared" si="36"/>
        <v>0.94300613493723795</v>
      </c>
      <c r="O84" s="94">
        <f t="shared" si="36"/>
        <v>1.0844570551778236</v>
      </c>
      <c r="P84" s="94">
        <f t="shared" si="36"/>
        <v>1.247125613454497</v>
      </c>
      <c r="Q84" s="159">
        <f t="shared" si="36"/>
        <v>1.4341944554726715</v>
      </c>
      <c r="R84" s="159">
        <f t="shared" si="36"/>
        <v>1.6493236237935722</v>
      </c>
      <c r="S84" s="159">
        <f t="shared" si="36"/>
        <v>1.896722167362608</v>
      </c>
      <c r="T84" s="159">
        <f t="shared" si="36"/>
        <v>2.181230492466999</v>
      </c>
      <c r="U84" s="159">
        <f t="shared" si="36"/>
        <v>2.5084150663370486</v>
      </c>
      <c r="V84" s="159">
        <f t="shared" si="36"/>
        <v>2.8846773262876058</v>
      </c>
      <c r="Z84" s="160">
        <f t="shared" si="30"/>
        <v>0.74405020920502063</v>
      </c>
      <c r="AA84" s="157">
        <f t="shared" si="33"/>
        <v>1.2</v>
      </c>
      <c r="AE84" s="42" t="s">
        <v>93</v>
      </c>
    </row>
    <row r="85" spans="2:33" x14ac:dyDescent="0.25">
      <c r="B85" s="76">
        <v>10</v>
      </c>
      <c r="C85" s="161">
        <f t="shared" si="27"/>
        <v>0.48914900570237013</v>
      </c>
      <c r="D85" s="146">
        <f t="shared" si="27"/>
        <v>0.56252135655772562</v>
      </c>
      <c r="E85" s="146">
        <f t="shared" si="27"/>
        <v>0.64689956004138438</v>
      </c>
      <c r="F85" s="146">
        <f t="shared" si="27"/>
        <v>0.74393449404759204</v>
      </c>
      <c r="G85" s="146">
        <f t="shared" si="27"/>
        <v>0.85552466815473083</v>
      </c>
      <c r="H85" s="146">
        <f t="shared" si="27"/>
        <v>0.98385336837794035</v>
      </c>
      <c r="I85" s="146">
        <f t="shared" si="27"/>
        <v>1.1314313736346313</v>
      </c>
      <c r="J85" s="146">
        <f t="shared" si="27"/>
        <v>1.301146079679826</v>
      </c>
      <c r="K85" s="105">
        <f t="shared" si="31"/>
        <v>1.4963179916317997</v>
      </c>
      <c r="L85" s="146">
        <f t="shared" si="28"/>
        <v>1.7207656903765696</v>
      </c>
      <c r="M85" s="146">
        <f t="shared" ref="M85:V85" si="37">((L85)*$K$144)</f>
        <v>1.9788805439330548</v>
      </c>
      <c r="N85" s="146">
        <f t="shared" si="37"/>
        <v>2.2757126255230129</v>
      </c>
      <c r="O85" s="146">
        <f t="shared" si="37"/>
        <v>2.6170695193514648</v>
      </c>
      <c r="P85" s="146">
        <f t="shared" si="37"/>
        <v>3.0096299472541843</v>
      </c>
      <c r="Q85" s="162">
        <f t="shared" si="37"/>
        <v>3.4610744393423118</v>
      </c>
      <c r="R85" s="162">
        <f t="shared" si="37"/>
        <v>3.9802356052436583</v>
      </c>
      <c r="S85" s="162">
        <f t="shared" si="37"/>
        <v>4.5772709460302066</v>
      </c>
      <c r="T85" s="162">
        <f t="shared" si="37"/>
        <v>5.2638615879347368</v>
      </c>
      <c r="U85" s="162">
        <f t="shared" si="37"/>
        <v>6.0534408261249473</v>
      </c>
      <c r="V85" s="162">
        <f t="shared" si="37"/>
        <v>6.9614569500436891</v>
      </c>
      <c r="Z85" s="163">
        <f t="shared" si="30"/>
        <v>1.7955815899581595</v>
      </c>
      <c r="AA85" s="157">
        <f t="shared" si="33"/>
        <v>1.2</v>
      </c>
    </row>
    <row r="86" spans="2:33" x14ac:dyDescent="0.25">
      <c r="B86" s="76">
        <v>20</v>
      </c>
      <c r="C86" s="158">
        <f t="shared" si="27"/>
        <v>1.1918046185282554</v>
      </c>
      <c r="D86" s="94">
        <f t="shared" si="27"/>
        <v>1.3705753113074934</v>
      </c>
      <c r="E86" s="94">
        <f t="shared" si="27"/>
        <v>1.5761616080036174</v>
      </c>
      <c r="F86" s="94">
        <f t="shared" si="27"/>
        <v>1.8125858492041598</v>
      </c>
      <c r="G86" s="94">
        <f t="shared" si="27"/>
        <v>2.0844737265847835</v>
      </c>
      <c r="H86" s="94">
        <f t="shared" si="27"/>
        <v>2.3971447855725008</v>
      </c>
      <c r="I86" s="94">
        <f t="shared" si="27"/>
        <v>2.7567165034083758</v>
      </c>
      <c r="J86" s="94">
        <f t="shared" si="27"/>
        <v>3.170223978919632</v>
      </c>
      <c r="K86" s="98">
        <f t="shared" si="31"/>
        <v>3.6457575757575764</v>
      </c>
      <c r="L86" s="94">
        <f t="shared" si="28"/>
        <v>4.192621212121213</v>
      </c>
      <c r="M86" s="94">
        <f t="shared" ref="M86:V86" si="38">((L86)*$K$144)</f>
        <v>4.8215143939393945</v>
      </c>
      <c r="N86" s="94">
        <f t="shared" si="38"/>
        <v>5.5447415530303035</v>
      </c>
      <c r="O86" s="94">
        <f t="shared" si="38"/>
        <v>6.3764527859848483</v>
      </c>
      <c r="P86" s="94">
        <f t="shared" si="38"/>
        <v>7.332920703882575</v>
      </c>
      <c r="Q86" s="159">
        <f t="shared" si="38"/>
        <v>8.4328588094649604</v>
      </c>
      <c r="R86" s="159">
        <f t="shared" si="38"/>
        <v>9.6977876308847044</v>
      </c>
      <c r="S86" s="159">
        <f t="shared" si="38"/>
        <v>11.15245577551741</v>
      </c>
      <c r="T86" s="159">
        <f t="shared" si="38"/>
        <v>12.825324141845021</v>
      </c>
      <c r="U86" s="159">
        <f t="shared" si="38"/>
        <v>14.749122763121774</v>
      </c>
      <c r="V86" s="159">
        <f t="shared" si="38"/>
        <v>16.961491177590037</v>
      </c>
      <c r="Z86" s="160">
        <f t="shared" si="30"/>
        <v>4.3749090909090915</v>
      </c>
      <c r="AA86" s="157">
        <f t="shared" si="33"/>
        <v>1.2</v>
      </c>
      <c r="AE86" s="74" t="s">
        <v>111</v>
      </c>
      <c r="AF86" s="74" t="s">
        <v>112</v>
      </c>
      <c r="AG86" s="74"/>
    </row>
    <row r="87" spans="2:33" x14ac:dyDescent="0.25">
      <c r="B87" s="76">
        <v>30</v>
      </c>
      <c r="C87" s="158">
        <f t="shared" si="27"/>
        <v>2.2340269102359906</v>
      </c>
      <c r="D87" s="94">
        <f t="shared" si="27"/>
        <v>2.5691309467713892</v>
      </c>
      <c r="E87" s="94">
        <f t="shared" si="27"/>
        <v>2.9545005887870972</v>
      </c>
      <c r="F87" s="94">
        <f t="shared" si="27"/>
        <v>3.3976756771051613</v>
      </c>
      <c r="G87" s="94">
        <f t="shared" si="27"/>
        <v>3.907327028670935</v>
      </c>
      <c r="H87" s="94">
        <f t="shared" si="27"/>
        <v>4.4934260829715749</v>
      </c>
      <c r="I87" s="94">
        <f t="shared" si="27"/>
        <v>5.1674399954173111</v>
      </c>
      <c r="J87" s="94">
        <f t="shared" si="27"/>
        <v>5.9425559947299078</v>
      </c>
      <c r="K87" s="98">
        <f t="shared" si="31"/>
        <v>6.8339393939393931</v>
      </c>
      <c r="L87" s="94">
        <f t="shared" si="28"/>
        <v>7.859030303030301</v>
      </c>
      <c r="M87" s="94">
        <f t="shared" ref="M87:V87" si="39">((L87)*$K$144)</f>
        <v>9.0378848484848451</v>
      </c>
      <c r="N87" s="94">
        <f t="shared" si="39"/>
        <v>10.393567575757571</v>
      </c>
      <c r="O87" s="94">
        <f t="shared" si="39"/>
        <v>11.952602712121205</v>
      </c>
      <c r="P87" s="94">
        <f t="shared" si="39"/>
        <v>13.745493118939384</v>
      </c>
      <c r="Q87" s="159">
        <f t="shared" si="39"/>
        <v>15.807317086780291</v>
      </c>
      <c r="R87" s="159">
        <f t="shared" si="39"/>
        <v>18.178414649797332</v>
      </c>
      <c r="S87" s="159">
        <f t="shared" si="39"/>
        <v>20.905176847266929</v>
      </c>
      <c r="T87" s="159">
        <f t="shared" si="39"/>
        <v>24.040953374356967</v>
      </c>
      <c r="U87" s="159">
        <f t="shared" si="39"/>
        <v>27.647096380510508</v>
      </c>
      <c r="V87" s="159">
        <f t="shared" si="39"/>
        <v>31.794160837587082</v>
      </c>
      <c r="Z87" s="160">
        <f t="shared" si="30"/>
        <v>8.2007272727272706</v>
      </c>
      <c r="AA87" s="157">
        <f t="shared" si="33"/>
        <v>1.1999999999999997</v>
      </c>
      <c r="AE87" s="50" t="s">
        <v>90</v>
      </c>
      <c r="AF87" s="50" t="s">
        <v>113</v>
      </c>
      <c r="AG87" s="50" t="s">
        <v>94</v>
      </c>
    </row>
    <row r="88" spans="2:33" x14ac:dyDescent="0.25">
      <c r="B88" s="76">
        <v>40</v>
      </c>
      <c r="C88" s="158">
        <f t="shared" si="27"/>
        <v>3.3173595765334709</v>
      </c>
      <c r="D88" s="94">
        <f t="shared" si="27"/>
        <v>3.8149635130134913</v>
      </c>
      <c r="E88" s="94">
        <f t="shared" si="27"/>
        <v>4.3872080399655147</v>
      </c>
      <c r="F88" s="94">
        <f t="shared" si="27"/>
        <v>5.0452892459603413</v>
      </c>
      <c r="G88" s="94">
        <f t="shared" si="27"/>
        <v>5.8020826328543924</v>
      </c>
      <c r="H88" s="94">
        <f t="shared" si="27"/>
        <v>6.6723950277825503</v>
      </c>
      <c r="I88" s="94">
        <f t="shared" si="27"/>
        <v>7.6732542819499328</v>
      </c>
      <c r="J88" s="94">
        <f t="shared" si="27"/>
        <v>8.8242424242424224</v>
      </c>
      <c r="K88" s="98">
        <f t="shared" si="31"/>
        <v>10.147878787878785</v>
      </c>
      <c r="L88" s="94">
        <f t="shared" si="28"/>
        <v>11.670060606060602</v>
      </c>
      <c r="M88" s="94">
        <f t="shared" ref="M88:V88" si="40">((L88)*$K$144)</f>
        <v>13.420569696969691</v>
      </c>
      <c r="N88" s="94">
        <f t="shared" si="40"/>
        <v>15.433655151515143</v>
      </c>
      <c r="O88" s="94">
        <f t="shared" si="40"/>
        <v>17.748703424242414</v>
      </c>
      <c r="P88" s="94">
        <f t="shared" si="40"/>
        <v>20.411008937878776</v>
      </c>
      <c r="Q88" s="159">
        <f t="shared" si="40"/>
        <v>23.472660278560589</v>
      </c>
      <c r="R88" s="159">
        <f t="shared" si="40"/>
        <v>26.993559320344676</v>
      </c>
      <c r="S88" s="159">
        <f t="shared" si="40"/>
        <v>31.042593218396377</v>
      </c>
      <c r="T88" s="159">
        <f t="shared" si="40"/>
        <v>35.698982201155829</v>
      </c>
      <c r="U88" s="159">
        <f t="shared" si="40"/>
        <v>41.0538295313292</v>
      </c>
      <c r="V88" s="159">
        <f t="shared" si="40"/>
        <v>47.211903961028575</v>
      </c>
      <c r="Z88" s="160">
        <f t="shared" si="30"/>
        <v>12.177454545454541</v>
      </c>
      <c r="AA88" s="157">
        <f t="shared" si="33"/>
        <v>1.2</v>
      </c>
      <c r="AD88" s="74">
        <v>1</v>
      </c>
      <c r="AE88" s="113">
        <f>M36</f>
        <v>2.9732217573221725E-2</v>
      </c>
      <c r="AF88" s="113">
        <f>AL38</f>
        <v>0.55420999999999998</v>
      </c>
      <c r="AG88" s="113">
        <f>AE88*AF88</f>
        <v>1.6477892301255213E-2</v>
      </c>
    </row>
    <row r="89" spans="2:33" x14ac:dyDescent="0.25">
      <c r="B89" s="76">
        <v>50</v>
      </c>
      <c r="C89" s="158">
        <f t="shared" si="27"/>
        <v>4.4418026174206977</v>
      </c>
      <c r="D89" s="94">
        <f t="shared" si="27"/>
        <v>5.1080730100338023</v>
      </c>
      <c r="E89" s="94">
        <f t="shared" si="27"/>
        <v>5.8742839615388718</v>
      </c>
      <c r="F89" s="94">
        <f t="shared" si="27"/>
        <v>6.7554265557697022</v>
      </c>
      <c r="G89" s="94">
        <f t="shared" si="27"/>
        <v>7.7687405391351572</v>
      </c>
      <c r="H89" s="94">
        <f t="shared" si="27"/>
        <v>8.9340516200054303</v>
      </c>
      <c r="I89" s="94">
        <f t="shared" si="27"/>
        <v>10.274159363006245</v>
      </c>
      <c r="J89" s="94">
        <f t="shared" si="27"/>
        <v>11.815283267457181</v>
      </c>
      <c r="K89" s="98">
        <f t="shared" si="31"/>
        <v>13.587575757575756</v>
      </c>
      <c r="L89" s="94">
        <f t="shared" si="28"/>
        <v>15.625712121212118</v>
      </c>
      <c r="M89" s="94">
        <f t="shared" ref="M89:V89" si="41">((L89)*$K$144)</f>
        <v>17.969568939393934</v>
      </c>
      <c r="N89" s="94">
        <f t="shared" si="41"/>
        <v>20.665004280303023</v>
      </c>
      <c r="O89" s="94">
        <f t="shared" si="41"/>
        <v>23.764754922348473</v>
      </c>
      <c r="P89" s="94">
        <f t="shared" si="41"/>
        <v>27.329468160700742</v>
      </c>
      <c r="Q89" s="159">
        <f t="shared" si="41"/>
        <v>31.428888384805852</v>
      </c>
      <c r="R89" s="159">
        <f t="shared" si="41"/>
        <v>36.143221642526726</v>
      </c>
      <c r="S89" s="159">
        <f t="shared" si="41"/>
        <v>41.56470488890573</v>
      </c>
      <c r="T89" s="159">
        <f t="shared" si="41"/>
        <v>47.799410622241588</v>
      </c>
      <c r="U89" s="159">
        <f t="shared" si="41"/>
        <v>54.969322215577819</v>
      </c>
      <c r="V89" s="159">
        <f t="shared" si="41"/>
        <v>63.214720547914489</v>
      </c>
      <c r="Z89" s="160">
        <f t="shared" si="30"/>
        <v>16.305090909090907</v>
      </c>
      <c r="AA89" s="157">
        <f t="shared" si="33"/>
        <v>1.2</v>
      </c>
      <c r="AD89" s="74">
        <v>2</v>
      </c>
      <c r="AE89" s="118">
        <f t="shared" ref="AE89:AE102" si="42">M37</f>
        <v>0.16808368200836812</v>
      </c>
      <c r="AF89" s="118">
        <f t="shared" ref="AF89:AF102" si="43">AL39</f>
        <v>0.60891579767143778</v>
      </c>
      <c r="AG89" s="118">
        <f t="shared" ref="AG89:AG102" si="44">AE89*AF89</f>
        <v>0.10234880930567777</v>
      </c>
    </row>
    <row r="90" spans="2:33" x14ac:dyDescent="0.25">
      <c r="B90" s="76">
        <v>60</v>
      </c>
      <c r="C90" s="158">
        <f t="shared" si="27"/>
        <v>5.6073560328976706</v>
      </c>
      <c r="D90" s="94">
        <f t="shared" si="27"/>
        <v>6.4484594378323203</v>
      </c>
      <c r="E90" s="94">
        <f t="shared" si="27"/>
        <v>7.4157283535071681</v>
      </c>
      <c r="F90" s="94">
        <f t="shared" si="27"/>
        <v>8.5280876065332425</v>
      </c>
      <c r="G90" s="94">
        <f t="shared" si="27"/>
        <v>9.8073007475132279</v>
      </c>
      <c r="H90" s="94">
        <f t="shared" si="27"/>
        <v>11.278395859640211</v>
      </c>
      <c r="I90" s="94">
        <f t="shared" si="27"/>
        <v>12.970155238586242</v>
      </c>
      <c r="J90" s="94">
        <f t="shared" si="27"/>
        <v>14.915678524374178</v>
      </c>
      <c r="K90" s="98">
        <f t="shared" si="31"/>
        <v>17.153030303030302</v>
      </c>
      <c r="L90" s="94">
        <f t="shared" si="28"/>
        <v>19.725984848484845</v>
      </c>
      <c r="M90" s="94">
        <f t="shared" ref="M90:V90" si="45">((L90)*$K$144)</f>
        <v>22.68488257575757</v>
      </c>
      <c r="N90" s="94">
        <f t="shared" si="45"/>
        <v>26.087614962121204</v>
      </c>
      <c r="O90" s="94">
        <f t="shared" si="45"/>
        <v>30.000757206439381</v>
      </c>
      <c r="P90" s="94">
        <f t="shared" si="45"/>
        <v>34.500870787405283</v>
      </c>
      <c r="Q90" s="159">
        <f t="shared" si="45"/>
        <v>39.676001405516075</v>
      </c>
      <c r="R90" s="159">
        <f t="shared" si="45"/>
        <v>45.627401616343484</v>
      </c>
      <c r="S90" s="159">
        <f t="shared" si="45"/>
        <v>52.471511858795004</v>
      </c>
      <c r="T90" s="159">
        <f t="shared" si="45"/>
        <v>60.342238637614251</v>
      </c>
      <c r="U90" s="159">
        <f t="shared" si="45"/>
        <v>69.39357443325639</v>
      </c>
      <c r="V90" s="159">
        <f t="shared" si="45"/>
        <v>79.80261059824484</v>
      </c>
      <c r="Z90" s="160">
        <f t="shared" si="30"/>
        <v>20.583636363636362</v>
      </c>
      <c r="AA90" s="157">
        <f t="shared" si="33"/>
        <v>1.2</v>
      </c>
      <c r="AD90" s="74">
        <v>3</v>
      </c>
      <c r="AE90" s="122">
        <f t="shared" si="42"/>
        <v>0.31258577405857724</v>
      </c>
      <c r="AF90" s="122">
        <f t="shared" si="43"/>
        <v>0.64338687246579385</v>
      </c>
      <c r="AG90" s="122">
        <f t="shared" si="44"/>
        <v>0.20111358354884729</v>
      </c>
    </row>
    <row r="91" spans="2:33" x14ac:dyDescent="0.25">
      <c r="B91" s="76">
        <v>70</v>
      </c>
      <c r="C91" s="161">
        <f t="shared" si="27"/>
        <v>6.8140198229643882</v>
      </c>
      <c r="D91" s="146">
        <f t="shared" si="27"/>
        <v>7.8361227964090459</v>
      </c>
      <c r="E91" s="146">
        <f t="shared" si="27"/>
        <v>9.0115412158704018</v>
      </c>
      <c r="F91" s="146">
        <f t="shared" si="27"/>
        <v>10.363272398250961</v>
      </c>
      <c r="G91" s="146">
        <f t="shared" si="27"/>
        <v>11.917763257988604</v>
      </c>
      <c r="H91" s="146">
        <f t="shared" si="27"/>
        <v>13.705427746686894</v>
      </c>
      <c r="I91" s="146">
        <f t="shared" si="27"/>
        <v>15.761241908689927</v>
      </c>
      <c r="J91" s="146">
        <f t="shared" si="27"/>
        <v>18.125428194993415</v>
      </c>
      <c r="K91" s="105">
        <f t="shared" si="31"/>
        <v>20.844242424242424</v>
      </c>
      <c r="L91" s="146">
        <f t="shared" si="28"/>
        <v>23.970878787878785</v>
      </c>
      <c r="M91" s="146">
        <f t="shared" ref="M91:V91" si="46">((L91)*$K$144)</f>
        <v>27.5665106060606</v>
      </c>
      <c r="N91" s="146">
        <f t="shared" si="46"/>
        <v>31.701487196969687</v>
      </c>
      <c r="O91" s="146">
        <f t="shared" si="46"/>
        <v>36.456710276515139</v>
      </c>
      <c r="P91" s="146">
        <f t="shared" si="46"/>
        <v>41.925216817992407</v>
      </c>
      <c r="Q91" s="162">
        <f t="shared" si="46"/>
        <v>48.213999340691267</v>
      </c>
      <c r="R91" s="162">
        <f t="shared" si="46"/>
        <v>55.446099241794954</v>
      </c>
      <c r="S91" s="162">
        <f t="shared" si="46"/>
        <v>63.763014128064192</v>
      </c>
      <c r="T91" s="162">
        <f t="shared" si="46"/>
        <v>73.327466247273819</v>
      </c>
      <c r="U91" s="162">
        <f t="shared" si="46"/>
        <v>84.326586184364885</v>
      </c>
      <c r="V91" s="162">
        <f t="shared" si="46"/>
        <v>96.975574112019615</v>
      </c>
      <c r="Z91" s="163">
        <f t="shared" si="30"/>
        <v>25.013090909090909</v>
      </c>
      <c r="AA91" s="157">
        <f t="shared" si="33"/>
        <v>1.2</v>
      </c>
      <c r="AD91" s="74">
        <v>4</v>
      </c>
      <c r="AE91" s="125">
        <f t="shared" si="42"/>
        <v>0.46323849372384918</v>
      </c>
      <c r="AF91" s="125">
        <f t="shared" si="43"/>
        <v>0.66902157783844274</v>
      </c>
      <c r="AG91" s="125">
        <f t="shared" si="44"/>
        <v>0.30991654798663315</v>
      </c>
    </row>
    <row r="92" spans="2:33" x14ac:dyDescent="0.25">
      <c r="B92" s="76">
        <v>80</v>
      </c>
      <c r="C92" s="158">
        <f t="shared" si="27"/>
        <v>8.0617939876208506</v>
      </c>
      <c r="D92" s="94">
        <f t="shared" si="27"/>
        <v>9.2710630857639771</v>
      </c>
      <c r="E92" s="94">
        <f t="shared" si="27"/>
        <v>10.661722548628573</v>
      </c>
      <c r="F92" s="94">
        <f t="shared" si="27"/>
        <v>12.260980930922857</v>
      </c>
      <c r="G92" s="94">
        <f t="shared" si="27"/>
        <v>14.100128070561285</v>
      </c>
      <c r="H92" s="94">
        <f t="shared" si="27"/>
        <v>16.215147281145477</v>
      </c>
      <c r="I92" s="94">
        <f t="shared" si="27"/>
        <v>18.647419373317298</v>
      </c>
      <c r="J92" s="94">
        <f t="shared" si="27"/>
        <v>21.444532279314892</v>
      </c>
      <c r="K92" s="98">
        <f t="shared" si="31"/>
        <v>24.661212121212124</v>
      </c>
      <c r="L92" s="94">
        <f t="shared" si="28"/>
        <v>28.360393939393941</v>
      </c>
      <c r="M92" s="94">
        <f t="shared" ref="M92:V92" si="47">((L92)*$K$144)</f>
        <v>32.614453030303032</v>
      </c>
      <c r="N92" s="94">
        <f t="shared" si="47"/>
        <v>37.506620984848482</v>
      </c>
      <c r="O92" s="94">
        <f t="shared" si="47"/>
        <v>43.132614132575753</v>
      </c>
      <c r="P92" s="94">
        <f t="shared" si="47"/>
        <v>49.602506252462113</v>
      </c>
      <c r="Q92" s="159">
        <f t="shared" si="47"/>
        <v>57.042882190331426</v>
      </c>
      <c r="R92" s="159">
        <f t="shared" si="47"/>
        <v>65.59931451888113</v>
      </c>
      <c r="S92" s="159">
        <f t="shared" si="47"/>
        <v>75.439211696713286</v>
      </c>
      <c r="T92" s="159">
        <f t="shared" si="47"/>
        <v>86.755093451220276</v>
      </c>
      <c r="U92" s="159">
        <f t="shared" si="47"/>
        <v>99.768357468903304</v>
      </c>
      <c r="V92" s="159">
        <f t="shared" si="47"/>
        <v>114.73361108923879</v>
      </c>
      <c r="Z92" s="94"/>
      <c r="AA92" s="157"/>
      <c r="AD92" s="74">
        <v>5</v>
      </c>
      <c r="AE92" s="125">
        <f t="shared" si="42"/>
        <v>0.62004184100418391</v>
      </c>
      <c r="AF92" s="125">
        <f t="shared" si="43"/>
        <v>0.6896067028285191</v>
      </c>
      <c r="AG92" s="125">
        <f t="shared" si="44"/>
        <v>0.42758500959062012</v>
      </c>
    </row>
    <row r="93" spans="2:33" x14ac:dyDescent="0.25">
      <c r="B93" s="76">
        <v>90</v>
      </c>
      <c r="C93" s="158">
        <f t="shared" si="27"/>
        <v>9.3506785268670587</v>
      </c>
      <c r="D93" s="94">
        <f t="shared" si="27"/>
        <v>10.753280305897118</v>
      </c>
      <c r="E93" s="94">
        <f t="shared" si="27"/>
        <v>12.366272351781685</v>
      </c>
      <c r="F93" s="94">
        <f t="shared" si="27"/>
        <v>14.221213204548937</v>
      </c>
      <c r="G93" s="94">
        <f t="shared" si="27"/>
        <v>16.354395185231276</v>
      </c>
      <c r="H93" s="94">
        <f t="shared" si="27"/>
        <v>18.807554463015965</v>
      </c>
      <c r="I93" s="94">
        <f t="shared" si="27"/>
        <v>21.62868763246836</v>
      </c>
      <c r="J93" s="94">
        <f t="shared" si="27"/>
        <v>24.872990777338611</v>
      </c>
      <c r="K93" s="98">
        <f t="shared" si="31"/>
        <v>28.603939393939399</v>
      </c>
      <c r="L93" s="94">
        <f t="shared" si="28"/>
        <v>32.894530303030308</v>
      </c>
      <c r="M93" s="94">
        <f t="shared" ref="M93:V93" si="48">((L93)*$K$144)</f>
        <v>37.828709848484849</v>
      </c>
      <c r="N93" s="94">
        <f t="shared" si="48"/>
        <v>43.503016325757571</v>
      </c>
      <c r="O93" s="94">
        <f t="shared" si="48"/>
        <v>50.028468774621203</v>
      </c>
      <c r="P93" s="94">
        <f t="shared" si="48"/>
        <v>57.532739090814381</v>
      </c>
      <c r="Q93" s="159">
        <f t="shared" si="48"/>
        <v>66.162649954436532</v>
      </c>
      <c r="R93" s="159">
        <f t="shared" si="48"/>
        <v>76.087047447602004</v>
      </c>
      <c r="S93" s="159">
        <f t="shared" si="48"/>
        <v>87.500104564742301</v>
      </c>
      <c r="T93" s="159">
        <f t="shared" si="48"/>
        <v>100.62512024945364</v>
      </c>
      <c r="U93" s="159">
        <f t="shared" si="48"/>
        <v>115.71888828687169</v>
      </c>
      <c r="V93" s="159">
        <f t="shared" si="48"/>
        <v>133.07672152990244</v>
      </c>
      <c r="Z93" s="94"/>
      <c r="AA93" s="157"/>
      <c r="AD93" s="74">
        <v>10</v>
      </c>
      <c r="AE93" s="122">
        <f t="shared" si="42"/>
        <v>1.4963179916317997</v>
      </c>
      <c r="AF93" s="122">
        <f t="shared" si="43"/>
        <v>0.75898990810077727</v>
      </c>
      <c r="AG93" s="122">
        <f t="shared" si="44"/>
        <v>1.1356902549581593</v>
      </c>
    </row>
    <row r="94" spans="2:33" x14ac:dyDescent="0.25">
      <c r="B94" s="76">
        <v>100</v>
      </c>
      <c r="C94" s="164">
        <f t="shared" si="27"/>
        <v>10.680673440703014</v>
      </c>
      <c r="D94" s="144">
        <f t="shared" si="27"/>
        <v>12.282774456808465</v>
      </c>
      <c r="E94" s="144">
        <f t="shared" si="27"/>
        <v>14.125190625329733</v>
      </c>
      <c r="F94" s="144">
        <f t="shared" si="27"/>
        <v>16.243969219129191</v>
      </c>
      <c r="G94" s="144">
        <f t="shared" si="27"/>
        <v>18.680564601998569</v>
      </c>
      <c r="H94" s="144">
        <f t="shared" si="27"/>
        <v>21.482649292298351</v>
      </c>
      <c r="I94" s="144">
        <f t="shared" si="27"/>
        <v>24.705046686143103</v>
      </c>
      <c r="J94" s="144">
        <f t="shared" si="27"/>
        <v>28.410803689064565</v>
      </c>
      <c r="K94" s="165">
        <f t="shared" si="31"/>
        <v>32.672424242424249</v>
      </c>
      <c r="L94" s="144">
        <f t="shared" si="28"/>
        <v>37.57328787878788</v>
      </c>
      <c r="M94" s="144">
        <f t="shared" ref="M94:V94" si="49">((L94)*$K$144)</f>
        <v>43.20928106060606</v>
      </c>
      <c r="N94" s="144">
        <f t="shared" si="49"/>
        <v>49.690673219696961</v>
      </c>
      <c r="O94" s="144">
        <f t="shared" si="49"/>
        <v>57.144274202651502</v>
      </c>
      <c r="P94" s="144">
        <f t="shared" si="49"/>
        <v>65.715915333049225</v>
      </c>
      <c r="Q94" s="166">
        <f t="shared" si="49"/>
        <v>75.573302633006605</v>
      </c>
      <c r="R94" s="166">
        <f t="shared" si="49"/>
        <v>86.90929802795759</v>
      </c>
      <c r="S94" s="166">
        <f t="shared" si="49"/>
        <v>99.945692732151215</v>
      </c>
      <c r="T94" s="166">
        <f t="shared" si="49"/>
        <v>114.9375466419739</v>
      </c>
      <c r="U94" s="166">
        <f t="shared" si="49"/>
        <v>132.17817863826997</v>
      </c>
      <c r="V94" s="166">
        <f t="shared" si="49"/>
        <v>152.00490543401045</v>
      </c>
      <c r="Z94" s="94"/>
      <c r="AA94" s="157"/>
      <c r="AD94" s="74">
        <v>20</v>
      </c>
      <c r="AE94" s="125">
        <f t="shared" si="42"/>
        <v>3.6457575757575764</v>
      </c>
      <c r="AF94" s="125">
        <f t="shared" si="43"/>
        <v>0.80502483711548867</v>
      </c>
      <c r="AG94" s="125">
        <f t="shared" si="44"/>
        <v>2.9349253985868016</v>
      </c>
    </row>
    <row r="95" spans="2:33" x14ac:dyDescent="0.25">
      <c r="B95" s="76"/>
      <c r="C95" s="167"/>
      <c r="D95" s="167"/>
      <c r="E95" s="167"/>
      <c r="F95" s="167"/>
      <c r="G95" s="167"/>
      <c r="H95" s="167"/>
      <c r="I95" s="167"/>
      <c r="J95" s="167"/>
      <c r="K95" s="93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AD95" s="74">
        <v>30</v>
      </c>
      <c r="AE95" s="125">
        <f t="shared" si="42"/>
        <v>6.8339393939393931</v>
      </c>
      <c r="AF95" s="125">
        <f t="shared" si="43"/>
        <v>0.83248865988957899</v>
      </c>
      <c r="AG95" s="125">
        <f t="shared" si="44"/>
        <v>5.689177047827207</v>
      </c>
    </row>
    <row r="96" spans="2:33" x14ac:dyDescent="0.25">
      <c r="AD96" s="74">
        <v>40</v>
      </c>
      <c r="AE96" s="125">
        <f t="shared" si="42"/>
        <v>10.147878787878785</v>
      </c>
      <c r="AF96" s="125">
        <f t="shared" si="43"/>
        <v>0.84499177466279829</v>
      </c>
      <c r="AG96" s="125">
        <f t="shared" si="44"/>
        <v>8.5748741060326612</v>
      </c>
    </row>
    <row r="97" spans="2:36" x14ac:dyDescent="0.25">
      <c r="AD97" s="74">
        <v>50</v>
      </c>
      <c r="AE97" s="125">
        <f t="shared" si="42"/>
        <v>13.587575757575756</v>
      </c>
      <c r="AF97" s="125">
        <f t="shared" si="43"/>
        <v>0.85474498904931817</v>
      </c>
      <c r="AG97" s="125">
        <f t="shared" si="44"/>
        <v>11.61391229211587</v>
      </c>
    </row>
    <row r="98" spans="2:36" x14ac:dyDescent="0.25">
      <c r="B98" s="151" t="s">
        <v>53</v>
      </c>
      <c r="C98" s="151"/>
      <c r="D98" s="151"/>
      <c r="E98" s="152"/>
      <c r="F98" s="152"/>
      <c r="G98" s="152"/>
      <c r="H98" s="152"/>
      <c r="I98" s="152"/>
      <c r="K98" s="82">
        <v>1.1499999999999999</v>
      </c>
      <c r="L98" s="42" t="s">
        <v>0</v>
      </c>
      <c r="AD98" s="74">
        <v>60</v>
      </c>
      <c r="AE98" s="125">
        <f t="shared" si="42"/>
        <v>17.153030303030302</v>
      </c>
      <c r="AF98" s="125">
        <f t="shared" si="43"/>
        <v>0.86279745403447672</v>
      </c>
      <c r="AG98" s="125">
        <f t="shared" si="44"/>
        <v>14.799590874430773</v>
      </c>
    </row>
    <row r="99" spans="2:36" x14ac:dyDescent="0.25">
      <c r="B99" s="76" t="s">
        <v>2</v>
      </c>
      <c r="C99" s="153" t="s">
        <v>33</v>
      </c>
      <c r="D99" s="81" t="s">
        <v>16</v>
      </c>
      <c r="E99" s="81" t="s">
        <v>15</v>
      </c>
      <c r="F99" s="76" t="s">
        <v>14</v>
      </c>
      <c r="G99" s="76" t="s">
        <v>13</v>
      </c>
      <c r="H99" s="76" t="s">
        <v>3</v>
      </c>
      <c r="I99" s="76" t="s">
        <v>4</v>
      </c>
      <c r="J99" s="76" t="s">
        <v>5</v>
      </c>
      <c r="K99" s="76" t="s">
        <v>6</v>
      </c>
      <c r="L99" s="76" t="s">
        <v>20</v>
      </c>
      <c r="M99" s="76" t="s">
        <v>21</v>
      </c>
      <c r="N99" s="76" t="s">
        <v>22</v>
      </c>
      <c r="O99" s="76" t="s">
        <v>23</v>
      </c>
      <c r="P99" s="76" t="s">
        <v>24</v>
      </c>
      <c r="Q99" s="81" t="s">
        <v>25</v>
      </c>
      <c r="R99" s="81" t="s">
        <v>35</v>
      </c>
      <c r="S99" s="81" t="s">
        <v>36</v>
      </c>
      <c r="T99" s="81" t="s">
        <v>37</v>
      </c>
      <c r="U99" s="81" t="s">
        <v>38</v>
      </c>
      <c r="V99" s="81" t="s">
        <v>39</v>
      </c>
      <c r="Z99" s="81" t="s">
        <v>83</v>
      </c>
      <c r="AA99" s="81" t="s">
        <v>82</v>
      </c>
      <c r="AD99" s="74">
        <v>70</v>
      </c>
      <c r="AE99" s="122">
        <f t="shared" si="42"/>
        <v>20.844242424242424</v>
      </c>
      <c r="AF99" s="122">
        <f t="shared" si="43"/>
        <v>0.86966487227470168</v>
      </c>
      <c r="AG99" s="122">
        <f t="shared" si="44"/>
        <v>18.127505425541706</v>
      </c>
    </row>
    <row r="100" spans="2:36" x14ac:dyDescent="0.25">
      <c r="B100" s="76">
        <v>1</v>
      </c>
      <c r="C100" s="154">
        <f t="shared" ref="C100:J114" si="50">((D100)/$K$144)</f>
        <v>0.28849788233346135</v>
      </c>
      <c r="D100" s="143">
        <f t="shared" si="50"/>
        <v>0.33177256468348054</v>
      </c>
      <c r="E100" s="143">
        <f t="shared" si="50"/>
        <v>0.38153844938600262</v>
      </c>
      <c r="F100" s="143">
        <f t="shared" si="50"/>
        <v>0.43876921679390296</v>
      </c>
      <c r="G100" s="143">
        <f t="shared" si="50"/>
        <v>0.50458459931298838</v>
      </c>
      <c r="H100" s="143">
        <f t="shared" si="50"/>
        <v>0.58027228920993656</v>
      </c>
      <c r="I100" s="143">
        <f t="shared" si="50"/>
        <v>0.66731313259142699</v>
      </c>
      <c r="J100" s="143">
        <f t="shared" si="50"/>
        <v>0.76741010248014097</v>
      </c>
      <c r="K100" s="84">
        <f>P36</f>
        <v>0.88252161785216199</v>
      </c>
      <c r="L100" s="143">
        <f t="shared" ref="L100:V100" si="51">((K100)*$K$144)</f>
        <v>1.0148998605299862</v>
      </c>
      <c r="M100" s="143">
        <f t="shared" si="51"/>
        <v>1.1671348396094841</v>
      </c>
      <c r="N100" s="143">
        <f t="shared" si="51"/>
        <v>1.3422050655509066</v>
      </c>
      <c r="O100" s="143">
        <f t="shared" si="51"/>
        <v>1.5435358253835425</v>
      </c>
      <c r="P100" s="143">
        <f t="shared" si="51"/>
        <v>1.7750661991910737</v>
      </c>
      <c r="Q100" s="155">
        <f t="shared" si="51"/>
        <v>2.0413261290697347</v>
      </c>
      <c r="R100" s="155">
        <f t="shared" si="51"/>
        <v>2.3475250484301946</v>
      </c>
      <c r="S100" s="155">
        <f t="shared" si="51"/>
        <v>2.6996538056947235</v>
      </c>
      <c r="T100" s="155">
        <f t="shared" si="51"/>
        <v>3.1046018765489318</v>
      </c>
      <c r="U100" s="155">
        <f t="shared" si="51"/>
        <v>3.5702921580312714</v>
      </c>
      <c r="V100" s="155">
        <f t="shared" si="51"/>
        <v>4.1058359817359618</v>
      </c>
      <c r="Z100" s="156">
        <f t="shared" ref="Z100:Z111" si="52">K100*$Z$78</f>
        <v>1.0590259414225944</v>
      </c>
      <c r="AA100" s="157">
        <f t="shared" ref="AA100:AA111" si="53">Z100/K100</f>
        <v>1.2</v>
      </c>
      <c r="AD100" s="74">
        <v>80</v>
      </c>
      <c r="AE100" s="125">
        <f t="shared" si="42"/>
        <v>24.661212121212124</v>
      </c>
      <c r="AF100" s="125">
        <f t="shared" si="43"/>
        <v>0.87565786771596843</v>
      </c>
      <c r="AG100" s="125">
        <f t="shared" si="44"/>
        <v>21.594784421351804</v>
      </c>
    </row>
    <row r="101" spans="2:36" x14ac:dyDescent="0.25">
      <c r="B101" s="76">
        <v>2</v>
      </c>
      <c r="C101" s="158">
        <f t="shared" si="50"/>
        <v>0.64036090905902898</v>
      </c>
      <c r="D101" s="94">
        <f t="shared" si="50"/>
        <v>0.73641504541788327</v>
      </c>
      <c r="E101" s="94">
        <f t="shared" si="50"/>
        <v>0.84687730223056568</v>
      </c>
      <c r="F101" s="94">
        <f t="shared" si="50"/>
        <v>0.97390889756515042</v>
      </c>
      <c r="G101" s="94">
        <f t="shared" si="50"/>
        <v>1.1199952321999229</v>
      </c>
      <c r="H101" s="94">
        <f t="shared" si="50"/>
        <v>1.2879945170299112</v>
      </c>
      <c r="I101" s="94">
        <f t="shared" si="50"/>
        <v>1.4811936945843978</v>
      </c>
      <c r="J101" s="94">
        <f t="shared" si="50"/>
        <v>1.7033727487720574</v>
      </c>
      <c r="K101" s="98">
        <f t="shared" ref="K101:K114" si="54">P37</f>
        <v>1.9588786610878657</v>
      </c>
      <c r="L101" s="94">
        <f t="shared" ref="L101:V101" si="55">((K101)*$K$144)</f>
        <v>2.2527104602510453</v>
      </c>
      <c r="M101" s="94">
        <f t="shared" si="55"/>
        <v>2.5906170292887016</v>
      </c>
      <c r="N101" s="94">
        <f t="shared" si="55"/>
        <v>2.9792095836820067</v>
      </c>
      <c r="O101" s="94">
        <f t="shared" si="55"/>
        <v>3.4260910212343076</v>
      </c>
      <c r="P101" s="94">
        <f t="shared" si="55"/>
        <v>3.9400046744194537</v>
      </c>
      <c r="Q101" s="159">
        <f t="shared" si="55"/>
        <v>4.5310053755823718</v>
      </c>
      <c r="R101" s="159">
        <f t="shared" si="55"/>
        <v>5.2106561819197275</v>
      </c>
      <c r="S101" s="159">
        <f t="shared" si="55"/>
        <v>5.992254609207686</v>
      </c>
      <c r="T101" s="159">
        <f t="shared" si="55"/>
        <v>6.8910928005888383</v>
      </c>
      <c r="U101" s="159">
        <f t="shared" si="55"/>
        <v>7.9247567206771636</v>
      </c>
      <c r="V101" s="159">
        <f t="shared" si="55"/>
        <v>9.1134702287787377</v>
      </c>
      <c r="Z101" s="160">
        <f t="shared" si="52"/>
        <v>2.3506543933054389</v>
      </c>
      <c r="AA101" s="157">
        <f t="shared" si="53"/>
        <v>1.2</v>
      </c>
      <c r="AD101" s="74">
        <v>90</v>
      </c>
      <c r="AE101" s="125">
        <f t="shared" si="42"/>
        <v>28.603939393939399</v>
      </c>
      <c r="AF101" s="125">
        <f t="shared" si="43"/>
        <v>0.88097833494940481</v>
      </c>
      <c r="AG101" s="125">
        <f t="shared" si="44"/>
        <v>25.19945090026642</v>
      </c>
    </row>
    <row r="102" spans="2:36" x14ac:dyDescent="0.25">
      <c r="B102" s="76">
        <v>3</v>
      </c>
      <c r="C102" s="161">
        <f t="shared" si="50"/>
        <v>0.9572176342561326</v>
      </c>
      <c r="D102" s="146">
        <f t="shared" si="50"/>
        <v>1.1008002793945524</v>
      </c>
      <c r="E102" s="146">
        <f t="shared" si="50"/>
        <v>1.2659203213037351</v>
      </c>
      <c r="F102" s="146">
        <f t="shared" si="50"/>
        <v>1.4558083694992952</v>
      </c>
      <c r="G102" s="146">
        <f t="shared" si="50"/>
        <v>1.6741796249241894</v>
      </c>
      <c r="H102" s="146">
        <f t="shared" si="50"/>
        <v>1.9253065686628177</v>
      </c>
      <c r="I102" s="146">
        <f t="shared" si="50"/>
        <v>2.2141025539622401</v>
      </c>
      <c r="J102" s="146">
        <f t="shared" si="50"/>
        <v>2.5462179370565758</v>
      </c>
      <c r="K102" s="105">
        <f t="shared" si="54"/>
        <v>2.9281506276150622</v>
      </c>
      <c r="L102" s="146">
        <f t="shared" ref="L102:V102" si="56">((K102)*$K$144)</f>
        <v>3.3673732217573211</v>
      </c>
      <c r="M102" s="146">
        <f t="shared" si="56"/>
        <v>3.8724792050209191</v>
      </c>
      <c r="N102" s="146">
        <f t="shared" si="56"/>
        <v>4.4533510857740568</v>
      </c>
      <c r="O102" s="146">
        <f t="shared" si="56"/>
        <v>5.121353748640165</v>
      </c>
      <c r="P102" s="146">
        <f t="shared" si="56"/>
        <v>5.8895568109361891</v>
      </c>
      <c r="Q102" s="162">
        <f t="shared" si="56"/>
        <v>6.772990332576617</v>
      </c>
      <c r="R102" s="162">
        <f t="shared" si="56"/>
        <v>7.7889388824631087</v>
      </c>
      <c r="S102" s="162">
        <f t="shared" si="56"/>
        <v>8.9572797148325751</v>
      </c>
      <c r="T102" s="162">
        <f t="shared" si="56"/>
        <v>10.300871672057461</v>
      </c>
      <c r="U102" s="162">
        <f t="shared" si="56"/>
        <v>11.846002422866079</v>
      </c>
      <c r="V102" s="162">
        <f t="shared" si="56"/>
        <v>13.62290278629599</v>
      </c>
      <c r="Z102" s="163">
        <f t="shared" si="52"/>
        <v>3.5137807531380747</v>
      </c>
      <c r="AA102" s="157">
        <f t="shared" si="53"/>
        <v>1.2</v>
      </c>
      <c r="AD102" s="74">
        <v>100</v>
      </c>
      <c r="AE102" s="134">
        <f t="shared" si="42"/>
        <v>32.672424242424249</v>
      </c>
      <c r="AF102" s="134">
        <f t="shared" si="43"/>
        <v>0.88576504173725967</v>
      </c>
      <c r="AG102" s="134">
        <f t="shared" si="44"/>
        <v>28.940091222748368</v>
      </c>
    </row>
    <row r="103" spans="2:36" x14ac:dyDescent="0.25">
      <c r="B103" s="76">
        <v>4</v>
      </c>
      <c r="C103" s="158">
        <f t="shared" si="50"/>
        <v>1.2390680579247724</v>
      </c>
      <c r="D103" s="94">
        <f t="shared" si="50"/>
        <v>1.4249282666134881</v>
      </c>
      <c r="E103" s="94">
        <f t="shared" si="50"/>
        <v>1.6386675066055112</v>
      </c>
      <c r="F103" s="94">
        <f t="shared" si="50"/>
        <v>1.8844676325963376</v>
      </c>
      <c r="G103" s="94">
        <f t="shared" si="50"/>
        <v>2.1671377774857881</v>
      </c>
      <c r="H103" s="94">
        <f t="shared" si="50"/>
        <v>2.4922084441086558</v>
      </c>
      <c r="I103" s="94">
        <f t="shared" si="50"/>
        <v>2.8660397107249542</v>
      </c>
      <c r="J103" s="94">
        <f t="shared" si="50"/>
        <v>3.2959456673336969</v>
      </c>
      <c r="K103" s="98">
        <f t="shared" si="54"/>
        <v>3.790337517433751</v>
      </c>
      <c r="L103" s="94">
        <f t="shared" ref="L103:V103" si="57">((K103)*$K$144)</f>
        <v>4.3588881450488133</v>
      </c>
      <c r="M103" s="94">
        <f t="shared" si="57"/>
        <v>5.0127213668061348</v>
      </c>
      <c r="N103" s="94">
        <f t="shared" si="57"/>
        <v>5.7646295718270544</v>
      </c>
      <c r="O103" s="94">
        <f t="shared" si="57"/>
        <v>6.6293240076011122</v>
      </c>
      <c r="P103" s="94">
        <f t="shared" si="57"/>
        <v>7.6237226087412786</v>
      </c>
      <c r="Q103" s="159">
        <f t="shared" si="57"/>
        <v>8.7672810000524706</v>
      </c>
      <c r="R103" s="159">
        <f t="shared" si="57"/>
        <v>10.08237315006034</v>
      </c>
      <c r="S103" s="159">
        <f t="shared" si="57"/>
        <v>11.59472912256939</v>
      </c>
      <c r="T103" s="159">
        <f t="shared" si="57"/>
        <v>13.333938490954798</v>
      </c>
      <c r="U103" s="159">
        <f t="shared" si="57"/>
        <v>15.334029264598017</v>
      </c>
      <c r="V103" s="159">
        <f t="shared" si="57"/>
        <v>17.634133654287719</v>
      </c>
      <c r="Z103" s="160">
        <f t="shared" si="52"/>
        <v>4.5484050209205007</v>
      </c>
      <c r="AA103" s="157">
        <f t="shared" si="53"/>
        <v>1.2</v>
      </c>
    </row>
    <row r="104" spans="2:36" x14ac:dyDescent="0.25">
      <c r="B104" s="76">
        <v>5</v>
      </c>
      <c r="C104" s="158">
        <f t="shared" si="50"/>
        <v>1.4859121800649477</v>
      </c>
      <c r="D104" s="94">
        <f t="shared" si="50"/>
        <v>1.7087990070746897</v>
      </c>
      <c r="E104" s="94">
        <f t="shared" si="50"/>
        <v>1.9651188581358929</v>
      </c>
      <c r="F104" s="94">
        <f t="shared" si="50"/>
        <v>2.2598866868562766</v>
      </c>
      <c r="G104" s="94">
        <f t="shared" si="50"/>
        <v>2.5988696898847179</v>
      </c>
      <c r="H104" s="94">
        <f t="shared" si="50"/>
        <v>2.9887001433674252</v>
      </c>
      <c r="I104" s="94">
        <f t="shared" si="50"/>
        <v>3.4370051648725388</v>
      </c>
      <c r="J104" s="94">
        <f t="shared" si="50"/>
        <v>3.9525559396034193</v>
      </c>
      <c r="K104" s="98">
        <f t="shared" si="54"/>
        <v>4.5454393305439318</v>
      </c>
      <c r="L104" s="94">
        <f t="shared" ref="L104:V104" si="58">((K104)*$K$144)</f>
        <v>5.2272552301255208</v>
      </c>
      <c r="M104" s="94">
        <f t="shared" si="58"/>
        <v>6.0113435146443486</v>
      </c>
      <c r="N104" s="94">
        <f t="shared" si="58"/>
        <v>6.9130450418410003</v>
      </c>
      <c r="O104" s="94">
        <f t="shared" si="58"/>
        <v>7.9500017981171496</v>
      </c>
      <c r="P104" s="94">
        <f t="shared" si="58"/>
        <v>9.1425020678347213</v>
      </c>
      <c r="Q104" s="159">
        <f t="shared" si="58"/>
        <v>10.513877378009928</v>
      </c>
      <c r="R104" s="159">
        <f t="shared" si="58"/>
        <v>12.090958984711417</v>
      </c>
      <c r="S104" s="159">
        <f t="shared" si="58"/>
        <v>13.904602832418128</v>
      </c>
      <c r="T104" s="159">
        <f t="shared" si="58"/>
        <v>15.990293257280847</v>
      </c>
      <c r="U104" s="159">
        <f t="shared" si="58"/>
        <v>18.388837245872971</v>
      </c>
      <c r="V104" s="159">
        <f t="shared" si="58"/>
        <v>21.147162832753914</v>
      </c>
      <c r="Z104" s="160">
        <f t="shared" si="52"/>
        <v>5.4545271966527178</v>
      </c>
      <c r="AA104" s="157">
        <f t="shared" si="53"/>
        <v>1.2</v>
      </c>
    </row>
    <row r="105" spans="2:36" x14ac:dyDescent="0.25">
      <c r="B105" s="76">
        <v>10</v>
      </c>
      <c r="C105" s="161">
        <f t="shared" si="50"/>
        <v>2.1950382678388647</v>
      </c>
      <c r="D105" s="146">
        <f t="shared" si="50"/>
        <v>2.5242940080146941</v>
      </c>
      <c r="E105" s="146">
        <f t="shared" si="50"/>
        <v>2.902938109216898</v>
      </c>
      <c r="F105" s="146">
        <f t="shared" si="50"/>
        <v>3.3383788255994324</v>
      </c>
      <c r="G105" s="146">
        <f t="shared" si="50"/>
        <v>3.8391356494393469</v>
      </c>
      <c r="H105" s="146">
        <f t="shared" si="50"/>
        <v>4.4150059968552489</v>
      </c>
      <c r="I105" s="146">
        <f t="shared" si="50"/>
        <v>5.0772568963835356</v>
      </c>
      <c r="J105" s="146">
        <f t="shared" si="50"/>
        <v>5.8388454308410651</v>
      </c>
      <c r="K105" s="105">
        <f t="shared" si="54"/>
        <v>6.7146722454672245</v>
      </c>
      <c r="L105" s="146">
        <f t="shared" ref="L105:V105" si="59">((K105)*$K$144)</f>
        <v>7.7218730822873072</v>
      </c>
      <c r="M105" s="146">
        <f t="shared" si="59"/>
        <v>8.8801540446304017</v>
      </c>
      <c r="N105" s="146">
        <f t="shared" si="59"/>
        <v>10.212177151324962</v>
      </c>
      <c r="O105" s="146">
        <f t="shared" si="59"/>
        <v>11.744003724023706</v>
      </c>
      <c r="P105" s="146">
        <f t="shared" si="59"/>
        <v>13.50560428262726</v>
      </c>
      <c r="Q105" s="162">
        <f t="shared" si="59"/>
        <v>15.531444925021349</v>
      </c>
      <c r="R105" s="162">
        <f t="shared" si="59"/>
        <v>17.861161663774549</v>
      </c>
      <c r="S105" s="162">
        <f t="shared" si="59"/>
        <v>20.54033591334073</v>
      </c>
      <c r="T105" s="162">
        <f t="shared" si="59"/>
        <v>23.621386300341836</v>
      </c>
      <c r="U105" s="162">
        <f t="shared" si="59"/>
        <v>27.164594245393108</v>
      </c>
      <c r="V105" s="162">
        <f t="shared" si="59"/>
        <v>31.239283382202071</v>
      </c>
      <c r="Z105" s="163">
        <f t="shared" si="52"/>
        <v>8.0576066945606684</v>
      </c>
      <c r="AA105" s="157">
        <f t="shared" si="53"/>
        <v>1.1999999999999997</v>
      </c>
    </row>
    <row r="106" spans="2:36" x14ac:dyDescent="0.25">
      <c r="B106" s="76">
        <v>20</v>
      </c>
      <c r="C106" s="158">
        <f t="shared" si="50"/>
        <v>3.0667348832514092</v>
      </c>
      <c r="D106" s="94">
        <f t="shared" si="50"/>
        <v>3.5267451157391205</v>
      </c>
      <c r="E106" s="94">
        <f t="shared" si="50"/>
        <v>4.0557568830999884</v>
      </c>
      <c r="F106" s="94">
        <f t="shared" si="50"/>
        <v>4.6641204155649865</v>
      </c>
      <c r="G106" s="94">
        <f t="shared" si="50"/>
        <v>5.3637384778997337</v>
      </c>
      <c r="H106" s="94">
        <f t="shared" si="50"/>
        <v>6.1682992495846936</v>
      </c>
      <c r="I106" s="94">
        <f t="shared" si="50"/>
        <v>7.0935441370223975</v>
      </c>
      <c r="J106" s="94">
        <f t="shared" si="50"/>
        <v>8.1575757575757564</v>
      </c>
      <c r="K106" s="98">
        <f t="shared" si="54"/>
        <v>9.3812121212121191</v>
      </c>
      <c r="L106" s="94">
        <f t="shared" ref="L106:V106" si="60">((K106)*$K$144)</f>
        <v>10.788393939393936</v>
      </c>
      <c r="M106" s="94">
        <f t="shared" si="60"/>
        <v>12.406653030303026</v>
      </c>
      <c r="N106" s="94">
        <f t="shared" si="60"/>
        <v>14.26765098484848</v>
      </c>
      <c r="O106" s="94">
        <f t="shared" si="60"/>
        <v>16.407798632575751</v>
      </c>
      <c r="P106" s="94">
        <f t="shared" si="60"/>
        <v>18.868968427462114</v>
      </c>
      <c r="Q106" s="159">
        <f t="shared" si="60"/>
        <v>21.69931369158143</v>
      </c>
      <c r="R106" s="159">
        <f t="shared" si="60"/>
        <v>24.954210745318644</v>
      </c>
      <c r="S106" s="159">
        <f t="shared" si="60"/>
        <v>28.697342357116437</v>
      </c>
      <c r="T106" s="159">
        <f t="shared" si="60"/>
        <v>33.001943710683896</v>
      </c>
      <c r="U106" s="159">
        <f t="shared" si="60"/>
        <v>37.952235267286476</v>
      </c>
      <c r="V106" s="159">
        <f t="shared" si="60"/>
        <v>43.645070557379441</v>
      </c>
      <c r="Z106" s="160">
        <f t="shared" si="52"/>
        <v>11.257454545454543</v>
      </c>
      <c r="AA106" s="157">
        <f t="shared" si="53"/>
        <v>1.2</v>
      </c>
      <c r="AE106" s="42" t="s">
        <v>117</v>
      </c>
    </row>
    <row r="107" spans="2:36" x14ac:dyDescent="0.25">
      <c r="B107" s="76">
        <v>30</v>
      </c>
      <c r="C107" s="158">
        <f t="shared" si="50"/>
        <v>3.6831923798104107</v>
      </c>
      <c r="D107" s="94">
        <f t="shared" si="50"/>
        <v>4.2356712367819718</v>
      </c>
      <c r="E107" s="94">
        <f t="shared" si="50"/>
        <v>4.871021922299267</v>
      </c>
      <c r="F107" s="94">
        <f t="shared" si="50"/>
        <v>5.6016752106441565</v>
      </c>
      <c r="G107" s="94">
        <f t="shared" si="50"/>
        <v>6.4419264922407793</v>
      </c>
      <c r="H107" s="94">
        <f t="shared" si="50"/>
        <v>7.4082154660768955</v>
      </c>
      <c r="I107" s="94">
        <f t="shared" si="50"/>
        <v>8.5194477859884294</v>
      </c>
      <c r="J107" s="94">
        <f t="shared" si="50"/>
        <v>9.7973649538866923</v>
      </c>
      <c r="K107" s="98">
        <f t="shared" si="54"/>
        <v>11.266969696969696</v>
      </c>
      <c r="L107" s="94">
        <f t="shared" ref="L107:V107" si="61">((K107)*$K$144)</f>
        <v>12.957015151515149</v>
      </c>
      <c r="M107" s="94">
        <f t="shared" si="61"/>
        <v>14.90056742424242</v>
      </c>
      <c r="N107" s="94">
        <f t="shared" si="61"/>
        <v>17.13565253787878</v>
      </c>
      <c r="O107" s="94">
        <f t="shared" si="61"/>
        <v>19.706000418560595</v>
      </c>
      <c r="P107" s="94">
        <f t="shared" si="61"/>
        <v>22.661900481344684</v>
      </c>
      <c r="Q107" s="159">
        <f t="shared" si="61"/>
        <v>26.061185553546384</v>
      </c>
      <c r="R107" s="159">
        <f t="shared" si="61"/>
        <v>29.970363386578338</v>
      </c>
      <c r="S107" s="159">
        <f t="shared" si="61"/>
        <v>34.465917894565088</v>
      </c>
      <c r="T107" s="159">
        <f t="shared" si="61"/>
        <v>39.635805578749846</v>
      </c>
      <c r="U107" s="159">
        <f t="shared" si="61"/>
        <v>45.581176415562318</v>
      </c>
      <c r="V107" s="159">
        <f t="shared" si="61"/>
        <v>52.418352877896659</v>
      </c>
      <c r="Z107" s="160">
        <f t="shared" si="52"/>
        <v>13.520363636363635</v>
      </c>
      <c r="AA107" s="157">
        <f t="shared" si="53"/>
        <v>1.2</v>
      </c>
    </row>
    <row r="108" spans="2:36" x14ac:dyDescent="0.25">
      <c r="B108" s="76">
        <v>40</v>
      </c>
      <c r="C108" s="158">
        <f t="shared" si="50"/>
        <v>4.2513221898895539</v>
      </c>
      <c r="D108" s="94">
        <f t="shared" si="50"/>
        <v>4.8890205183729867</v>
      </c>
      <c r="E108" s="94">
        <f t="shared" si="50"/>
        <v>5.6223735961289343</v>
      </c>
      <c r="F108" s="94">
        <f t="shared" si="50"/>
        <v>6.4657296355482741</v>
      </c>
      <c r="G108" s="94">
        <f t="shared" si="50"/>
        <v>7.435589080880515</v>
      </c>
      <c r="H108" s="94">
        <f t="shared" si="50"/>
        <v>8.5509274430125917</v>
      </c>
      <c r="I108" s="94">
        <f t="shared" si="50"/>
        <v>9.8335665594644794</v>
      </c>
      <c r="J108" s="94">
        <f t="shared" si="50"/>
        <v>11.308601543384151</v>
      </c>
      <c r="K108" s="98">
        <f t="shared" si="54"/>
        <v>13.004891774891773</v>
      </c>
      <c r="L108" s="94">
        <f t="shared" ref="L108:V108" si="62">((K108)*$K$144)</f>
        <v>14.955625541125537</v>
      </c>
      <c r="M108" s="94">
        <f t="shared" si="62"/>
        <v>17.198969372294368</v>
      </c>
      <c r="N108" s="94">
        <f t="shared" si="62"/>
        <v>19.778814778138521</v>
      </c>
      <c r="O108" s="94">
        <f t="shared" si="62"/>
        <v>22.745636994859296</v>
      </c>
      <c r="P108" s="94">
        <f t="shared" si="62"/>
        <v>26.15748254408819</v>
      </c>
      <c r="Q108" s="159">
        <f t="shared" si="62"/>
        <v>30.081104925701414</v>
      </c>
      <c r="R108" s="159">
        <f t="shared" si="62"/>
        <v>34.59327066455662</v>
      </c>
      <c r="S108" s="159">
        <f t="shared" si="62"/>
        <v>39.782261264240113</v>
      </c>
      <c r="T108" s="159">
        <f t="shared" si="62"/>
        <v>45.749600453876127</v>
      </c>
      <c r="U108" s="159">
        <f t="shared" si="62"/>
        <v>52.612040521957539</v>
      </c>
      <c r="V108" s="159">
        <f t="shared" si="62"/>
        <v>60.503846600251165</v>
      </c>
      <c r="Z108" s="160">
        <f t="shared" si="52"/>
        <v>15.605870129870127</v>
      </c>
      <c r="AA108" s="157">
        <f t="shared" si="53"/>
        <v>1.2</v>
      </c>
      <c r="AD108" s="74"/>
      <c r="AE108" s="73" t="s">
        <v>114</v>
      </c>
      <c r="AF108" s="73" t="s">
        <v>115</v>
      </c>
      <c r="AG108" s="74"/>
      <c r="AH108" s="74"/>
      <c r="AI108" s="98">
        <v>1</v>
      </c>
    </row>
    <row r="109" spans="2:36" x14ac:dyDescent="0.25">
      <c r="B109" s="76">
        <v>50</v>
      </c>
      <c r="C109" s="158">
        <f t="shared" si="50"/>
        <v>4.7711243134888441</v>
      </c>
      <c r="D109" s="94">
        <f t="shared" si="50"/>
        <v>5.4867929605121706</v>
      </c>
      <c r="E109" s="94">
        <f t="shared" si="50"/>
        <v>6.3098119045889955</v>
      </c>
      <c r="F109" s="94">
        <f t="shared" si="50"/>
        <v>7.2562836902773444</v>
      </c>
      <c r="G109" s="94">
        <f t="shared" si="50"/>
        <v>8.3447262438189451</v>
      </c>
      <c r="H109" s="94">
        <f t="shared" si="50"/>
        <v>9.5964351803917864</v>
      </c>
      <c r="I109" s="94">
        <f t="shared" si="50"/>
        <v>11.035900457450554</v>
      </c>
      <c r="J109" s="94">
        <f t="shared" si="50"/>
        <v>12.691285526068135</v>
      </c>
      <c r="K109" s="98">
        <f t="shared" si="54"/>
        <v>14.594978354978354</v>
      </c>
      <c r="L109" s="94">
        <f t="shared" ref="L109:V109" si="63">((K109)*$K$144)</f>
        <v>16.784225108225105</v>
      </c>
      <c r="M109" s="94">
        <f t="shared" si="63"/>
        <v>19.301858874458869</v>
      </c>
      <c r="N109" s="94">
        <f t="shared" si="63"/>
        <v>22.197137705627696</v>
      </c>
      <c r="O109" s="94">
        <f t="shared" si="63"/>
        <v>25.526708361471847</v>
      </c>
      <c r="P109" s="94">
        <f t="shared" si="63"/>
        <v>29.355714615692623</v>
      </c>
      <c r="Q109" s="159">
        <f t="shared" si="63"/>
        <v>33.759071808046514</v>
      </c>
      <c r="R109" s="159">
        <f t="shared" si="63"/>
        <v>38.822932579253489</v>
      </c>
      <c r="S109" s="159">
        <f t="shared" si="63"/>
        <v>44.646372466141507</v>
      </c>
      <c r="T109" s="159">
        <f t="shared" si="63"/>
        <v>51.343328336062726</v>
      </c>
      <c r="U109" s="159">
        <f t="shared" si="63"/>
        <v>59.044827586472131</v>
      </c>
      <c r="V109" s="159">
        <f t="shared" si="63"/>
        <v>67.901551724442939</v>
      </c>
      <c r="Z109" s="160">
        <f t="shared" si="52"/>
        <v>17.513974025974022</v>
      </c>
      <c r="AA109" s="157">
        <f t="shared" si="53"/>
        <v>1.2</v>
      </c>
      <c r="AD109" s="74"/>
      <c r="AE109" s="50" t="s">
        <v>94</v>
      </c>
      <c r="AF109" s="50" t="s">
        <v>105</v>
      </c>
      <c r="AG109" s="74" t="s">
        <v>91</v>
      </c>
      <c r="AH109" s="168" t="s">
        <v>106</v>
      </c>
      <c r="AI109" s="97" t="s">
        <v>96</v>
      </c>
      <c r="AJ109" s="169" t="s">
        <v>82</v>
      </c>
    </row>
    <row r="110" spans="2:36" x14ac:dyDescent="0.25">
      <c r="B110" s="76">
        <v>60</v>
      </c>
      <c r="C110" s="158">
        <f t="shared" si="50"/>
        <v>5.2425987506082778</v>
      </c>
      <c r="D110" s="94">
        <f t="shared" si="50"/>
        <v>6.028988563199519</v>
      </c>
      <c r="E110" s="94">
        <f t="shared" si="50"/>
        <v>6.9333368476794464</v>
      </c>
      <c r="F110" s="94">
        <f t="shared" si="50"/>
        <v>7.9733373748313632</v>
      </c>
      <c r="G110" s="94">
        <f t="shared" si="50"/>
        <v>9.1693379810560671</v>
      </c>
      <c r="H110" s="94">
        <f t="shared" si="50"/>
        <v>10.544738678214477</v>
      </c>
      <c r="I110" s="94">
        <f t="shared" si="50"/>
        <v>12.126449479946647</v>
      </c>
      <c r="J110" s="94">
        <f t="shared" si="50"/>
        <v>13.945416901938643</v>
      </c>
      <c r="K110" s="98">
        <f t="shared" si="54"/>
        <v>16.037229437229438</v>
      </c>
      <c r="L110" s="94">
        <f t="shared" ref="L110:V110" si="64">((K110)*$K$144)</f>
        <v>18.442813852813853</v>
      </c>
      <c r="M110" s="94">
        <f t="shared" si="64"/>
        <v>21.209235930735929</v>
      </c>
      <c r="N110" s="94">
        <f t="shared" si="64"/>
        <v>24.390621320346316</v>
      </c>
      <c r="O110" s="94">
        <f t="shared" si="64"/>
        <v>28.049214518398262</v>
      </c>
      <c r="P110" s="94">
        <f t="shared" si="64"/>
        <v>32.256596696157999</v>
      </c>
      <c r="Q110" s="159">
        <f t="shared" si="64"/>
        <v>37.095086200581697</v>
      </c>
      <c r="R110" s="159">
        <f t="shared" si="64"/>
        <v>42.65934913066895</v>
      </c>
      <c r="S110" s="159">
        <f t="shared" si="64"/>
        <v>49.058251500269286</v>
      </c>
      <c r="T110" s="159">
        <f t="shared" si="64"/>
        <v>56.416989225309678</v>
      </c>
      <c r="U110" s="159">
        <f t="shared" si="64"/>
        <v>64.879537609106123</v>
      </c>
      <c r="V110" s="159">
        <f t="shared" si="64"/>
        <v>74.611468250472029</v>
      </c>
      <c r="Z110" s="160">
        <f t="shared" si="52"/>
        <v>19.244675324675324</v>
      </c>
      <c r="AA110" s="157">
        <f t="shared" si="53"/>
        <v>1.2</v>
      </c>
      <c r="AD110" s="74">
        <v>1</v>
      </c>
      <c r="AE110" s="170">
        <f>AG88</f>
        <v>1.6477892301255213E-2</v>
      </c>
      <c r="AF110" s="170">
        <f>AM38</f>
        <v>0.48910230582984665</v>
      </c>
      <c r="AG110" s="74">
        <v>2</v>
      </c>
      <c r="AH110" s="170">
        <f>SUM(AE110:AG110)</f>
        <v>2.5055801981311019</v>
      </c>
      <c r="AI110" s="113">
        <f t="shared" ref="AI110:AI120" si="65">T36*AI$108</f>
        <v>2.9122538354253837</v>
      </c>
      <c r="AJ110" s="171">
        <f>AH110/AI110</f>
        <v>0.8603577640288762</v>
      </c>
    </row>
    <row r="111" spans="2:36" x14ac:dyDescent="0.25">
      <c r="B111" s="76">
        <v>70</v>
      </c>
      <c r="C111" s="161">
        <f t="shared" si="50"/>
        <v>5.6657455012478559</v>
      </c>
      <c r="D111" s="146">
        <f t="shared" si="50"/>
        <v>6.5156073264350338</v>
      </c>
      <c r="E111" s="146">
        <f t="shared" si="50"/>
        <v>7.4929484254002885</v>
      </c>
      <c r="F111" s="146">
        <f t="shared" si="50"/>
        <v>8.6168906892103312</v>
      </c>
      <c r="G111" s="146">
        <f t="shared" si="50"/>
        <v>9.909424292591881</v>
      </c>
      <c r="H111" s="146">
        <f t="shared" si="50"/>
        <v>11.395837936480662</v>
      </c>
      <c r="I111" s="146">
        <f t="shared" si="50"/>
        <v>13.105213626952761</v>
      </c>
      <c r="J111" s="146">
        <f t="shared" si="50"/>
        <v>15.070995670995673</v>
      </c>
      <c r="K111" s="105">
        <f t="shared" si="54"/>
        <v>17.331645021645024</v>
      </c>
      <c r="L111" s="146">
        <f t="shared" ref="L111:V111" si="66">((K111)*$K$144)</f>
        <v>19.931391774891775</v>
      </c>
      <c r="M111" s="146">
        <f t="shared" si="66"/>
        <v>22.92110054112554</v>
      </c>
      <c r="N111" s="146">
        <f t="shared" si="66"/>
        <v>26.35926562229437</v>
      </c>
      <c r="O111" s="146">
        <f t="shared" si="66"/>
        <v>30.313155465638523</v>
      </c>
      <c r="P111" s="146">
        <f t="shared" si="66"/>
        <v>34.860128785484299</v>
      </c>
      <c r="Q111" s="162">
        <f t="shared" si="66"/>
        <v>40.08914810330694</v>
      </c>
      <c r="R111" s="162">
        <f t="shared" si="66"/>
        <v>46.102520318802974</v>
      </c>
      <c r="S111" s="162">
        <f t="shared" si="66"/>
        <v>53.017898366623413</v>
      </c>
      <c r="T111" s="162">
        <f t="shared" si="66"/>
        <v>60.970583121616919</v>
      </c>
      <c r="U111" s="162">
        <f t="shared" si="66"/>
        <v>70.116170589859451</v>
      </c>
      <c r="V111" s="162">
        <f t="shared" si="66"/>
        <v>80.633596178338365</v>
      </c>
      <c r="Z111" s="163">
        <f t="shared" si="52"/>
        <v>20.797974025974028</v>
      </c>
      <c r="AA111" s="157">
        <f t="shared" si="53"/>
        <v>1.2</v>
      </c>
      <c r="AD111" s="74">
        <v>2</v>
      </c>
      <c r="AE111" s="119">
        <f t="shared" ref="AE111:AE120" si="67">AG89</f>
        <v>0.10234880930567777</v>
      </c>
      <c r="AF111" s="119">
        <f t="shared" ref="AF111:AF120" si="68">AM39</f>
        <v>1.1927921624578757</v>
      </c>
      <c r="AG111" s="74">
        <v>2</v>
      </c>
      <c r="AH111" s="119">
        <f t="shared" ref="AH111:AH131" si="69">SUM(AE111:AG111)</f>
        <v>3.2951409717635531</v>
      </c>
      <c r="AI111" s="118">
        <f t="shared" si="65"/>
        <v>4.1269623430962339</v>
      </c>
      <c r="AJ111" s="171">
        <f t="shared" ref="AJ111:AJ131" si="70">AH111/AI111</f>
        <v>0.79844221919684133</v>
      </c>
    </row>
    <row r="112" spans="2:36" x14ac:dyDescent="0.25">
      <c r="B112" s="76">
        <v>80</v>
      </c>
      <c r="C112" s="158">
        <f t="shared" si="50"/>
        <v>6.0405645654075784</v>
      </c>
      <c r="D112" s="94">
        <f t="shared" si="50"/>
        <v>6.9466492502187149</v>
      </c>
      <c r="E112" s="94">
        <f t="shared" si="50"/>
        <v>7.9886466377515211</v>
      </c>
      <c r="F112" s="94">
        <f t="shared" si="50"/>
        <v>9.1869436334142485</v>
      </c>
      <c r="G112" s="94">
        <f t="shared" si="50"/>
        <v>10.564985178426385</v>
      </c>
      <c r="H112" s="94">
        <f t="shared" si="50"/>
        <v>12.149732955190341</v>
      </c>
      <c r="I112" s="94">
        <f t="shared" si="50"/>
        <v>13.972192898468892</v>
      </c>
      <c r="J112" s="94">
        <f t="shared" si="50"/>
        <v>16.068021833239225</v>
      </c>
      <c r="K112" s="98">
        <f t="shared" si="54"/>
        <v>18.478225108225107</v>
      </c>
      <c r="L112" s="94">
        <f t="shared" ref="L112:V112" si="71">((K112)*$K$144)</f>
        <v>21.249958874458873</v>
      </c>
      <c r="M112" s="94">
        <f t="shared" si="71"/>
        <v>24.437452705627702</v>
      </c>
      <c r="N112" s="94">
        <f t="shared" si="71"/>
        <v>28.103070611471857</v>
      </c>
      <c r="O112" s="94">
        <f t="shared" si="71"/>
        <v>32.318531203192634</v>
      </c>
      <c r="P112" s="94">
        <f t="shared" si="71"/>
        <v>37.166310883671528</v>
      </c>
      <c r="Q112" s="159">
        <f t="shared" si="71"/>
        <v>42.741257516222255</v>
      </c>
      <c r="R112" s="159">
        <f t="shared" si="71"/>
        <v>49.152446143655588</v>
      </c>
      <c r="S112" s="159">
        <f t="shared" si="71"/>
        <v>56.525313065203925</v>
      </c>
      <c r="T112" s="159">
        <f t="shared" si="71"/>
        <v>65.004110024984513</v>
      </c>
      <c r="U112" s="159">
        <f t="shared" si="71"/>
        <v>74.754726528732178</v>
      </c>
      <c r="V112" s="159">
        <f t="shared" si="71"/>
        <v>85.967935508042004</v>
      </c>
      <c r="Z112" s="94"/>
      <c r="AA112" s="157"/>
      <c r="AD112" s="74">
        <v>3</v>
      </c>
      <c r="AE112" s="123">
        <f t="shared" si="67"/>
        <v>0.20111358354884729</v>
      </c>
      <c r="AF112" s="123">
        <f t="shared" si="68"/>
        <v>1.8839336744100061</v>
      </c>
      <c r="AG112" s="74">
        <v>2</v>
      </c>
      <c r="AH112" s="123">
        <f t="shared" si="69"/>
        <v>4.0850472579588537</v>
      </c>
      <c r="AI112" s="122">
        <f t="shared" si="65"/>
        <v>5.2407364016736393</v>
      </c>
      <c r="AJ112" s="171">
        <f t="shared" si="70"/>
        <v>0.77947962745355515</v>
      </c>
    </row>
    <row r="113" spans="1:36" x14ac:dyDescent="0.25">
      <c r="B113" s="76">
        <v>90</v>
      </c>
      <c r="C113" s="158">
        <f t="shared" si="50"/>
        <v>6.3670559430874452</v>
      </c>
      <c r="D113" s="94">
        <f t="shared" si="50"/>
        <v>7.3221143345505615</v>
      </c>
      <c r="E113" s="94">
        <f t="shared" si="50"/>
        <v>8.420431484733145</v>
      </c>
      <c r="F113" s="94">
        <f t="shared" si="50"/>
        <v>9.6834962074431168</v>
      </c>
      <c r="G113" s="94">
        <f t="shared" si="50"/>
        <v>11.136020638559584</v>
      </c>
      <c r="H113" s="94">
        <f t="shared" si="50"/>
        <v>12.80642373434352</v>
      </c>
      <c r="I113" s="94">
        <f t="shared" si="50"/>
        <v>14.727387294495047</v>
      </c>
      <c r="J113" s="94">
        <f t="shared" si="50"/>
        <v>16.936495388669304</v>
      </c>
      <c r="K113" s="98">
        <f t="shared" si="54"/>
        <v>19.476969696969697</v>
      </c>
      <c r="L113" s="94">
        <f t="shared" ref="L113:V113" si="72">((K113)*$K$144)</f>
        <v>22.398515151515149</v>
      </c>
      <c r="M113" s="94">
        <f t="shared" si="72"/>
        <v>25.75829242424242</v>
      </c>
      <c r="N113" s="94">
        <f t="shared" si="72"/>
        <v>29.622036287878782</v>
      </c>
      <c r="O113" s="94">
        <f t="shared" si="72"/>
        <v>34.065341731060599</v>
      </c>
      <c r="P113" s="94">
        <f t="shared" si="72"/>
        <v>39.175142990719685</v>
      </c>
      <c r="Q113" s="159">
        <f t="shared" si="72"/>
        <v>45.051414439327637</v>
      </c>
      <c r="R113" s="159">
        <f t="shared" si="72"/>
        <v>51.80912660522678</v>
      </c>
      <c r="S113" s="159">
        <f t="shared" si="72"/>
        <v>59.580495596010792</v>
      </c>
      <c r="T113" s="159">
        <f t="shared" si="72"/>
        <v>68.517569935412411</v>
      </c>
      <c r="U113" s="159">
        <f t="shared" si="72"/>
        <v>78.795205425724262</v>
      </c>
      <c r="V113" s="159">
        <f t="shared" si="72"/>
        <v>90.614486239582888</v>
      </c>
      <c r="Z113" s="94"/>
      <c r="AA113" s="157"/>
      <c r="AD113" s="74">
        <v>4</v>
      </c>
      <c r="AE113" s="126">
        <f t="shared" si="67"/>
        <v>0.30991654798663315</v>
      </c>
      <c r="AF113" s="126">
        <f t="shared" si="68"/>
        <v>2.5358175864537742</v>
      </c>
      <c r="AG113" s="74">
        <v>2</v>
      </c>
      <c r="AH113" s="126">
        <f t="shared" si="69"/>
        <v>4.8457341344404075</v>
      </c>
      <c r="AI113" s="125">
        <f t="shared" si="65"/>
        <v>6.2535760111576</v>
      </c>
      <c r="AJ113" s="171">
        <f t="shared" si="70"/>
        <v>0.77487410815742419</v>
      </c>
    </row>
    <row r="114" spans="1:36" x14ac:dyDescent="0.25">
      <c r="B114" s="76">
        <v>100</v>
      </c>
      <c r="C114" s="164">
        <f t="shared" si="50"/>
        <v>6.6452196342874581</v>
      </c>
      <c r="D114" s="144">
        <f t="shared" si="50"/>
        <v>7.6420025794305761</v>
      </c>
      <c r="E114" s="144">
        <f t="shared" si="50"/>
        <v>8.7883029663451619</v>
      </c>
      <c r="F114" s="144">
        <f t="shared" si="50"/>
        <v>10.106548411296936</v>
      </c>
      <c r="G114" s="144">
        <f t="shared" si="50"/>
        <v>11.622530672991475</v>
      </c>
      <c r="H114" s="144">
        <f t="shared" si="50"/>
        <v>13.365910273940194</v>
      </c>
      <c r="I114" s="144">
        <f t="shared" si="50"/>
        <v>15.370796815031222</v>
      </c>
      <c r="J114" s="144">
        <f t="shared" si="50"/>
        <v>17.676416337285904</v>
      </c>
      <c r="K114" s="165">
        <f t="shared" si="54"/>
        <v>20.327878787878788</v>
      </c>
      <c r="L114" s="144">
        <f t="shared" ref="L114:V114" si="73">((K114)*$K$144)</f>
        <v>23.377060606060603</v>
      </c>
      <c r="M114" s="144">
        <f t="shared" si="73"/>
        <v>26.883619696969692</v>
      </c>
      <c r="N114" s="144">
        <f t="shared" si="73"/>
        <v>30.916162651515144</v>
      </c>
      <c r="O114" s="144">
        <f t="shared" si="73"/>
        <v>35.55358704924241</v>
      </c>
      <c r="P114" s="144">
        <f t="shared" si="73"/>
        <v>40.88662510662877</v>
      </c>
      <c r="Q114" s="166">
        <f t="shared" si="73"/>
        <v>47.019618872623084</v>
      </c>
      <c r="R114" s="166">
        <f t="shared" si="73"/>
        <v>54.072561703516541</v>
      </c>
      <c r="S114" s="166">
        <f t="shared" si="73"/>
        <v>62.183445959044015</v>
      </c>
      <c r="T114" s="166">
        <f t="shared" si="73"/>
        <v>71.510962852900605</v>
      </c>
      <c r="U114" s="166">
        <f t="shared" si="73"/>
        <v>82.237607280835689</v>
      </c>
      <c r="V114" s="166">
        <f t="shared" si="73"/>
        <v>94.573248372961032</v>
      </c>
      <c r="Z114" s="94"/>
      <c r="AA114" s="157"/>
      <c r="AD114" s="74">
        <v>5</v>
      </c>
      <c r="AE114" s="126">
        <f t="shared" si="67"/>
        <v>0.42758500959062012</v>
      </c>
      <c r="AF114" s="126">
        <f t="shared" si="68"/>
        <v>3.1345654296434722</v>
      </c>
      <c r="AG114" s="74">
        <v>2</v>
      </c>
      <c r="AH114" s="126">
        <f t="shared" si="69"/>
        <v>5.5621504392340917</v>
      </c>
      <c r="AI114" s="125">
        <f t="shared" si="65"/>
        <v>7.1654811715481159</v>
      </c>
      <c r="AJ114" s="171">
        <f t="shared" si="70"/>
        <v>0.77624241918597892</v>
      </c>
    </row>
    <row r="115" spans="1:36" ht="15.75" thickBot="1" x14ac:dyDescent="0.3">
      <c r="AD115" s="74">
        <v>10</v>
      </c>
      <c r="AE115" s="123">
        <f t="shared" si="67"/>
        <v>1.1356902549581593</v>
      </c>
      <c r="AF115" s="123">
        <f t="shared" si="68"/>
        <v>5.0963684705140082</v>
      </c>
      <c r="AG115" s="74">
        <v>2</v>
      </c>
      <c r="AH115" s="123">
        <f t="shared" si="69"/>
        <v>8.232058725472168</v>
      </c>
      <c r="AI115" s="122">
        <f t="shared" si="65"/>
        <v>10.210990237099024</v>
      </c>
      <c r="AJ115" s="171">
        <f t="shared" si="70"/>
        <v>0.80619592559819386</v>
      </c>
    </row>
    <row r="116" spans="1:36" x14ac:dyDescent="0.25">
      <c r="A116" s="172"/>
      <c r="B116" s="173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4"/>
      <c r="AD116" s="74">
        <v>20</v>
      </c>
      <c r="AE116" s="126">
        <f t="shared" si="67"/>
        <v>2.9349253985868016</v>
      </c>
      <c r="AF116" s="126">
        <f t="shared" si="68"/>
        <v>7.5521087598246339</v>
      </c>
      <c r="AG116" s="74">
        <v>2</v>
      </c>
      <c r="AH116" s="126">
        <f t="shared" si="69"/>
        <v>12.487034158411436</v>
      </c>
      <c r="AI116" s="125">
        <f t="shared" si="65"/>
        <v>15.026969696969696</v>
      </c>
      <c r="AJ116" s="171">
        <f t="shared" si="70"/>
        <v>0.8309748678690384</v>
      </c>
    </row>
    <row r="117" spans="1:36" x14ac:dyDescent="0.25">
      <c r="A117" s="175" t="s">
        <v>176</v>
      </c>
      <c r="B117" s="176" t="s">
        <v>174</v>
      </c>
      <c r="C117" s="177"/>
      <c r="D117" s="176" t="s">
        <v>175</v>
      </c>
      <c r="E117" s="178"/>
      <c r="F117" s="47"/>
      <c r="G117" s="47"/>
      <c r="H117" s="47"/>
      <c r="I117" s="47"/>
      <c r="J117" s="47"/>
      <c r="K117" s="47"/>
      <c r="L117" s="177"/>
      <c r="M117" s="47"/>
      <c r="N117" s="47"/>
      <c r="O117" s="47"/>
      <c r="P117" s="47"/>
      <c r="Q117" s="47"/>
      <c r="R117" s="47"/>
      <c r="S117" s="47"/>
      <c r="T117" s="47"/>
      <c r="U117" s="47"/>
      <c r="V117" s="179"/>
      <c r="AD117" s="74">
        <v>30</v>
      </c>
      <c r="AE117" s="126">
        <f t="shared" si="67"/>
        <v>5.689177047827207</v>
      </c>
      <c r="AF117" s="126">
        <f t="shared" si="68"/>
        <v>9.3796245040467987</v>
      </c>
      <c r="AG117" s="74">
        <v>2</v>
      </c>
      <c r="AH117" s="126">
        <f t="shared" si="69"/>
        <v>17.068801551874007</v>
      </c>
      <c r="AI117" s="125">
        <f t="shared" si="65"/>
        <v>20.100909090909088</v>
      </c>
      <c r="AJ117" s="171">
        <f t="shared" si="70"/>
        <v>0.84915570110177785</v>
      </c>
    </row>
    <row r="118" spans="1:36" x14ac:dyDescent="0.25">
      <c r="A118" s="180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179"/>
      <c r="AD118" s="74">
        <v>40</v>
      </c>
      <c r="AE118" s="126">
        <f t="shared" si="67"/>
        <v>8.5748741060326612</v>
      </c>
      <c r="AF118" s="126">
        <f t="shared" si="68"/>
        <v>10.989026580163427</v>
      </c>
      <c r="AG118" s="74">
        <v>2</v>
      </c>
      <c r="AH118" s="126">
        <f t="shared" si="69"/>
        <v>21.563900686196089</v>
      </c>
      <c r="AI118" s="125">
        <f t="shared" si="65"/>
        <v>25.152770562770556</v>
      </c>
      <c r="AJ118" s="171">
        <f t="shared" si="70"/>
        <v>0.8573171147242733</v>
      </c>
    </row>
    <row r="119" spans="1:36" x14ac:dyDescent="0.25">
      <c r="A119" s="180" t="s">
        <v>168</v>
      </c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179"/>
      <c r="AD119" s="74">
        <v>50</v>
      </c>
      <c r="AE119" s="126">
        <f t="shared" si="67"/>
        <v>11.61391229211587</v>
      </c>
      <c r="AF119" s="126">
        <f t="shared" si="68"/>
        <v>12.474984614201009</v>
      </c>
      <c r="AG119" s="74">
        <v>2</v>
      </c>
      <c r="AH119" s="126">
        <f t="shared" si="69"/>
        <v>26.088896906316879</v>
      </c>
      <c r="AI119" s="125">
        <f t="shared" si="65"/>
        <v>30.182554112554108</v>
      </c>
      <c r="AJ119" s="171">
        <f t="shared" si="70"/>
        <v>0.86437008640913804</v>
      </c>
    </row>
    <row r="120" spans="1:36" x14ac:dyDescent="0.25">
      <c r="A120" s="181" t="s">
        <v>17</v>
      </c>
      <c r="B120" s="47"/>
      <c r="C120" s="182" t="s">
        <v>142</v>
      </c>
      <c r="D120" s="182" t="s">
        <v>143</v>
      </c>
      <c r="E120" s="182" t="s">
        <v>144</v>
      </c>
      <c r="F120" s="183" t="s">
        <v>145</v>
      </c>
      <c r="G120" s="183" t="s">
        <v>146</v>
      </c>
      <c r="H120" s="183" t="s">
        <v>147</v>
      </c>
      <c r="I120" s="183" t="s">
        <v>148</v>
      </c>
      <c r="J120" s="183" t="s">
        <v>149</v>
      </c>
      <c r="K120" s="183" t="s">
        <v>150</v>
      </c>
      <c r="L120" s="183" t="s">
        <v>151</v>
      </c>
      <c r="M120" s="183" t="s">
        <v>152</v>
      </c>
      <c r="N120" s="183" t="s">
        <v>153</v>
      </c>
      <c r="O120" s="183" t="s">
        <v>154</v>
      </c>
      <c r="P120" s="183" t="s">
        <v>155</v>
      </c>
      <c r="Q120" s="184" t="s">
        <v>156</v>
      </c>
      <c r="R120" s="183" t="s">
        <v>157</v>
      </c>
      <c r="S120" s="183" t="s">
        <v>158</v>
      </c>
      <c r="T120" s="183" t="s">
        <v>159</v>
      </c>
      <c r="U120" s="183" t="s">
        <v>160</v>
      </c>
      <c r="V120" s="185" t="s">
        <v>161</v>
      </c>
      <c r="AD120" s="74">
        <v>60</v>
      </c>
      <c r="AE120" s="126">
        <f t="shared" si="67"/>
        <v>14.799590874430773</v>
      </c>
      <c r="AF120" s="126">
        <f t="shared" si="68"/>
        <v>13.836880728208323</v>
      </c>
      <c r="AG120" s="74">
        <v>2</v>
      </c>
      <c r="AH120" s="126">
        <f t="shared" si="69"/>
        <v>30.636471602639098</v>
      </c>
      <c r="AI120" s="125">
        <f t="shared" si="65"/>
        <v>35.190259740259741</v>
      </c>
      <c r="AJ120" s="171">
        <f t="shared" si="70"/>
        <v>0.87059521096939108</v>
      </c>
    </row>
    <row r="121" spans="1:36" x14ac:dyDescent="0.25">
      <c r="A121" s="186"/>
      <c r="B121" s="47"/>
      <c r="C121" s="187" t="s">
        <v>33</v>
      </c>
      <c r="D121" s="188" t="s">
        <v>16</v>
      </c>
      <c r="E121" s="188" t="s">
        <v>15</v>
      </c>
      <c r="F121" s="189" t="s">
        <v>14</v>
      </c>
      <c r="G121" s="189" t="s">
        <v>13</v>
      </c>
      <c r="H121" s="189" t="s">
        <v>3</v>
      </c>
      <c r="I121" s="189" t="s">
        <v>4</v>
      </c>
      <c r="J121" s="189" t="s">
        <v>5</v>
      </c>
      <c r="K121" s="189" t="s">
        <v>6</v>
      </c>
      <c r="L121" s="189" t="s">
        <v>20</v>
      </c>
      <c r="M121" s="189" t="s">
        <v>21</v>
      </c>
      <c r="N121" s="189" t="s">
        <v>22</v>
      </c>
      <c r="O121" s="189" t="s">
        <v>23</v>
      </c>
      <c r="P121" s="189" t="s">
        <v>24</v>
      </c>
      <c r="Q121" s="188" t="s">
        <v>25</v>
      </c>
      <c r="R121" s="188" t="s">
        <v>35</v>
      </c>
      <c r="S121" s="188" t="s">
        <v>36</v>
      </c>
      <c r="T121" s="188" t="s">
        <v>37</v>
      </c>
      <c r="U121" s="188" t="s">
        <v>38</v>
      </c>
      <c r="V121" s="190" t="s">
        <v>39</v>
      </c>
      <c r="AD121" s="74"/>
      <c r="AE121" s="126"/>
      <c r="AF121" s="126"/>
      <c r="AG121" s="74"/>
      <c r="AH121" s="126"/>
      <c r="AI121" s="125"/>
      <c r="AJ121" s="171"/>
    </row>
    <row r="122" spans="1:36" x14ac:dyDescent="0.25">
      <c r="A122" s="186"/>
      <c r="B122" s="191" t="s">
        <v>139</v>
      </c>
      <c r="C122" s="192">
        <f>C124-(E122-D122)</f>
        <v>6.2263106132337089</v>
      </c>
      <c r="D122" s="193">
        <f t="shared" ref="D122:V122" si="74">((C91+D91)/2)+0.01</f>
        <v>7.3350713096867164</v>
      </c>
      <c r="E122" s="193">
        <f t="shared" si="74"/>
        <v>8.4338320061397241</v>
      </c>
      <c r="F122" s="193">
        <f t="shared" si="74"/>
        <v>9.6974068070606823</v>
      </c>
      <c r="G122" s="193">
        <f t="shared" si="74"/>
        <v>11.150517828119783</v>
      </c>
      <c r="H122" s="193">
        <f t="shared" si="74"/>
        <v>12.821595502337749</v>
      </c>
      <c r="I122" s="193">
        <f t="shared" si="74"/>
        <v>14.743334827688409</v>
      </c>
      <c r="J122" s="193">
        <f t="shared" si="74"/>
        <v>16.953335051841673</v>
      </c>
      <c r="K122" s="193">
        <f t="shared" si="74"/>
        <v>19.494835309617923</v>
      </c>
      <c r="L122" s="193">
        <f t="shared" si="74"/>
        <v>22.417560606060608</v>
      </c>
      <c r="M122" s="193">
        <f t="shared" si="74"/>
        <v>25.778694696969694</v>
      </c>
      <c r="N122" s="193">
        <f t="shared" si="74"/>
        <v>29.643998901515143</v>
      </c>
      <c r="O122" s="193">
        <f t="shared" si="74"/>
        <v>34.089098736742407</v>
      </c>
      <c r="P122" s="193">
        <f t="shared" si="74"/>
        <v>39.200963547253771</v>
      </c>
      <c r="Q122" s="193">
        <f t="shared" si="74"/>
        <v>45.079608079341831</v>
      </c>
      <c r="R122" s="193">
        <f t="shared" si="74"/>
        <v>51.840049291243112</v>
      </c>
      <c r="S122" s="193">
        <f t="shared" si="74"/>
        <v>59.614556684929575</v>
      </c>
      <c r="T122" s="193">
        <f t="shared" si="74"/>
        <v>68.555240187669014</v>
      </c>
      <c r="U122" s="193">
        <f t="shared" si="74"/>
        <v>78.837026215819364</v>
      </c>
      <c r="V122" s="194">
        <f t="shared" si="74"/>
        <v>90.661080148192255</v>
      </c>
      <c r="AD122" s="74"/>
      <c r="AE122" s="126"/>
      <c r="AF122" s="126"/>
      <c r="AG122" s="74"/>
      <c r="AH122" s="126"/>
      <c r="AI122" s="125"/>
      <c r="AJ122" s="171"/>
    </row>
    <row r="123" spans="1:36" x14ac:dyDescent="0.25">
      <c r="A123" s="186"/>
      <c r="B123" s="195" t="s">
        <v>141</v>
      </c>
      <c r="C123" s="196">
        <f t="shared" ref="C123:V123" si="75">C91</f>
        <v>6.8140198229643882</v>
      </c>
      <c r="D123" s="196">
        <f t="shared" si="75"/>
        <v>7.8361227964090459</v>
      </c>
      <c r="E123" s="196">
        <f t="shared" si="75"/>
        <v>9.0115412158704018</v>
      </c>
      <c r="F123" s="196">
        <f t="shared" si="75"/>
        <v>10.363272398250961</v>
      </c>
      <c r="G123" s="196">
        <f t="shared" si="75"/>
        <v>11.917763257988604</v>
      </c>
      <c r="H123" s="196">
        <f t="shared" si="75"/>
        <v>13.705427746686894</v>
      </c>
      <c r="I123" s="196">
        <f t="shared" si="75"/>
        <v>15.761241908689927</v>
      </c>
      <c r="J123" s="196">
        <f t="shared" si="75"/>
        <v>18.125428194993415</v>
      </c>
      <c r="K123" s="196">
        <f t="shared" si="75"/>
        <v>20.844242424242424</v>
      </c>
      <c r="L123" s="196">
        <f t="shared" si="75"/>
        <v>23.970878787878785</v>
      </c>
      <c r="M123" s="196">
        <f t="shared" si="75"/>
        <v>27.5665106060606</v>
      </c>
      <c r="N123" s="196">
        <f t="shared" si="75"/>
        <v>31.701487196969687</v>
      </c>
      <c r="O123" s="196">
        <f t="shared" si="75"/>
        <v>36.456710276515139</v>
      </c>
      <c r="P123" s="196">
        <f t="shared" si="75"/>
        <v>41.925216817992407</v>
      </c>
      <c r="Q123" s="196">
        <f t="shared" si="75"/>
        <v>48.213999340691267</v>
      </c>
      <c r="R123" s="196">
        <f t="shared" si="75"/>
        <v>55.446099241794954</v>
      </c>
      <c r="S123" s="196">
        <f t="shared" si="75"/>
        <v>63.763014128064192</v>
      </c>
      <c r="T123" s="196">
        <f t="shared" si="75"/>
        <v>73.327466247273819</v>
      </c>
      <c r="U123" s="196">
        <f t="shared" si="75"/>
        <v>84.326586184364885</v>
      </c>
      <c r="V123" s="197">
        <f t="shared" si="75"/>
        <v>96.975574112019615</v>
      </c>
      <c r="AD123" s="74"/>
      <c r="AE123" s="126"/>
      <c r="AF123" s="126"/>
      <c r="AG123" s="74"/>
      <c r="AH123" s="126"/>
      <c r="AI123" s="125"/>
      <c r="AJ123" s="171"/>
    </row>
    <row r="124" spans="1:36" x14ac:dyDescent="0.25">
      <c r="A124" s="186"/>
      <c r="B124" s="191" t="s">
        <v>140</v>
      </c>
      <c r="C124" s="193">
        <f t="shared" ref="C124:U124" si="76">(C91+D91)/2</f>
        <v>7.3250713096867166</v>
      </c>
      <c r="D124" s="193">
        <f t="shared" si="76"/>
        <v>8.4238320061397243</v>
      </c>
      <c r="E124" s="193">
        <f t="shared" si="76"/>
        <v>9.6874068070606825</v>
      </c>
      <c r="F124" s="193">
        <f t="shared" si="76"/>
        <v>11.140517828119783</v>
      </c>
      <c r="G124" s="193">
        <f t="shared" si="76"/>
        <v>12.811595502337749</v>
      </c>
      <c r="H124" s="193">
        <f t="shared" si="76"/>
        <v>14.73333482768841</v>
      </c>
      <c r="I124" s="193">
        <f t="shared" si="76"/>
        <v>16.943335051841672</v>
      </c>
      <c r="J124" s="193">
        <f t="shared" si="76"/>
        <v>19.484835309617921</v>
      </c>
      <c r="K124" s="193">
        <f t="shared" si="76"/>
        <v>22.407560606060606</v>
      </c>
      <c r="L124" s="193">
        <f t="shared" si="76"/>
        <v>25.768694696969693</v>
      </c>
      <c r="M124" s="193">
        <f t="shared" si="76"/>
        <v>29.633998901515142</v>
      </c>
      <c r="N124" s="193">
        <f t="shared" si="76"/>
        <v>34.079098736742409</v>
      </c>
      <c r="O124" s="193">
        <f t="shared" si="76"/>
        <v>39.190963547253773</v>
      </c>
      <c r="P124" s="193">
        <f t="shared" si="76"/>
        <v>45.069608079341833</v>
      </c>
      <c r="Q124" s="193">
        <f t="shared" si="76"/>
        <v>51.830049291243114</v>
      </c>
      <c r="R124" s="193">
        <f t="shared" si="76"/>
        <v>59.604556684929577</v>
      </c>
      <c r="S124" s="193">
        <f t="shared" si="76"/>
        <v>68.545240187669009</v>
      </c>
      <c r="T124" s="193">
        <f t="shared" si="76"/>
        <v>78.827026215819359</v>
      </c>
      <c r="U124" s="193">
        <f t="shared" si="76"/>
        <v>90.65108014819225</v>
      </c>
      <c r="V124" s="198">
        <f>(U124-T124)+V122</f>
        <v>102.48513408056515</v>
      </c>
      <c r="AD124" s="74"/>
      <c r="AE124" s="126"/>
      <c r="AF124" s="126"/>
      <c r="AG124" s="74"/>
      <c r="AH124" s="126"/>
      <c r="AI124" s="125"/>
      <c r="AJ124" s="171"/>
    </row>
    <row r="125" spans="1:36" x14ac:dyDescent="0.25">
      <c r="A125" s="186"/>
      <c r="B125" s="199" t="s">
        <v>138</v>
      </c>
      <c r="C125" s="200">
        <f t="shared" ref="C125:V125" si="77">SUM(C122:C124)/2</f>
        <v>10.182700872942407</v>
      </c>
      <c r="D125" s="200">
        <f t="shared" si="77"/>
        <v>11.797513056117744</v>
      </c>
      <c r="E125" s="200">
        <f t="shared" si="77"/>
        <v>13.566390014535404</v>
      </c>
      <c r="F125" s="200">
        <f t="shared" si="77"/>
        <v>15.600598516715714</v>
      </c>
      <c r="G125" s="200">
        <f t="shared" si="77"/>
        <v>17.939938294223069</v>
      </c>
      <c r="H125" s="200">
        <f t="shared" si="77"/>
        <v>20.630179038356527</v>
      </c>
      <c r="I125" s="200">
        <f t="shared" si="77"/>
        <v>23.723955894110006</v>
      </c>
      <c r="J125" s="200">
        <f t="shared" si="77"/>
        <v>27.281799278226504</v>
      </c>
      <c r="K125" s="200">
        <f t="shared" si="77"/>
        <v>31.373319169960478</v>
      </c>
      <c r="L125" s="200">
        <f t="shared" si="77"/>
        <v>36.078567045454541</v>
      </c>
      <c r="M125" s="200">
        <f t="shared" si="77"/>
        <v>41.48960210227272</v>
      </c>
      <c r="N125" s="200">
        <f t="shared" si="77"/>
        <v>47.712292417613618</v>
      </c>
      <c r="O125" s="200">
        <f t="shared" si="77"/>
        <v>54.868386280255663</v>
      </c>
      <c r="P125" s="200">
        <f t="shared" si="77"/>
        <v>63.097894222294002</v>
      </c>
      <c r="Q125" s="200">
        <f t="shared" si="77"/>
        <v>72.561828355638113</v>
      </c>
      <c r="R125" s="200">
        <f t="shared" si="77"/>
        <v>83.445352608983825</v>
      </c>
      <c r="S125" s="200">
        <f t="shared" si="77"/>
        <v>95.961405500331381</v>
      </c>
      <c r="T125" s="200">
        <f t="shared" si="77"/>
        <v>110.3548663253811</v>
      </c>
      <c r="U125" s="200">
        <f t="shared" si="77"/>
        <v>126.90734627418826</v>
      </c>
      <c r="V125" s="201">
        <f t="shared" si="77"/>
        <v>145.06089417038851</v>
      </c>
      <c r="AD125" s="74"/>
      <c r="AE125" s="126"/>
      <c r="AF125" s="126"/>
      <c r="AG125" s="74"/>
      <c r="AH125" s="126"/>
      <c r="AI125" s="125"/>
      <c r="AJ125" s="171"/>
    </row>
    <row r="126" spans="1:36" x14ac:dyDescent="0.25">
      <c r="A126" s="186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179"/>
      <c r="AD126" s="74"/>
      <c r="AE126" s="202"/>
      <c r="AF126" s="202"/>
      <c r="AG126" s="74"/>
      <c r="AH126" s="202"/>
      <c r="AI126" s="193"/>
      <c r="AJ126" s="192"/>
    </row>
    <row r="127" spans="1:36" x14ac:dyDescent="0.25">
      <c r="A127" s="186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179"/>
    </row>
    <row r="128" spans="1:36" x14ac:dyDescent="0.25">
      <c r="A128" s="186"/>
      <c r="B128" s="47"/>
      <c r="C128" s="182" t="s">
        <v>142</v>
      </c>
      <c r="D128" s="182" t="s">
        <v>143</v>
      </c>
      <c r="E128" s="182" t="s">
        <v>144</v>
      </c>
      <c r="F128" s="183" t="s">
        <v>145</v>
      </c>
      <c r="G128" s="183" t="s">
        <v>146</v>
      </c>
      <c r="H128" s="183" t="s">
        <v>147</v>
      </c>
      <c r="I128" s="183" t="s">
        <v>148</v>
      </c>
      <c r="J128" s="183" t="s">
        <v>149</v>
      </c>
      <c r="K128" s="183" t="s">
        <v>150</v>
      </c>
      <c r="L128" s="183" t="s">
        <v>151</v>
      </c>
      <c r="M128" s="183" t="s">
        <v>152</v>
      </c>
      <c r="N128" s="183" t="s">
        <v>153</v>
      </c>
      <c r="O128" s="183" t="s">
        <v>154</v>
      </c>
      <c r="P128" s="183" t="s">
        <v>155</v>
      </c>
      <c r="Q128" s="184" t="s">
        <v>156</v>
      </c>
      <c r="R128" s="183" t="s">
        <v>157</v>
      </c>
      <c r="S128" s="183" t="s">
        <v>158</v>
      </c>
      <c r="T128" s="183" t="s">
        <v>159</v>
      </c>
      <c r="U128" s="183" t="s">
        <v>160</v>
      </c>
      <c r="V128" s="185" t="s">
        <v>161</v>
      </c>
      <c r="AD128" s="74">
        <v>70</v>
      </c>
      <c r="AE128" s="123">
        <f>AG99</f>
        <v>18.127505425541706</v>
      </c>
      <c r="AF128" s="123">
        <f>AM49</f>
        <v>15.072722854059389</v>
      </c>
      <c r="AG128" s="74">
        <v>2</v>
      </c>
      <c r="AH128" s="123">
        <f t="shared" si="69"/>
        <v>35.200228279601092</v>
      </c>
      <c r="AI128" s="122">
        <f>T47*AI$108</f>
        <v>40.175887445887447</v>
      </c>
      <c r="AJ128" s="171">
        <f t="shared" si="70"/>
        <v>0.87615309872151481</v>
      </c>
    </row>
    <row r="129" spans="1:36" x14ac:dyDescent="0.25">
      <c r="A129" s="181" t="s">
        <v>18</v>
      </c>
      <c r="B129" s="47"/>
      <c r="C129" s="187" t="s">
        <v>33</v>
      </c>
      <c r="D129" s="188" t="s">
        <v>16</v>
      </c>
      <c r="E129" s="188" t="s">
        <v>15</v>
      </c>
      <c r="F129" s="189" t="s">
        <v>14</v>
      </c>
      <c r="G129" s="189" t="s">
        <v>13</v>
      </c>
      <c r="H129" s="189" t="s">
        <v>3</v>
      </c>
      <c r="I129" s="189" t="s">
        <v>4</v>
      </c>
      <c r="J129" s="189" t="s">
        <v>5</v>
      </c>
      <c r="K129" s="189" t="s">
        <v>6</v>
      </c>
      <c r="L129" s="189" t="s">
        <v>20</v>
      </c>
      <c r="M129" s="189" t="s">
        <v>21</v>
      </c>
      <c r="N129" s="189" t="s">
        <v>22</v>
      </c>
      <c r="O129" s="189" t="s">
        <v>23</v>
      </c>
      <c r="P129" s="189" t="s">
        <v>24</v>
      </c>
      <c r="Q129" s="188" t="s">
        <v>25</v>
      </c>
      <c r="R129" s="188" t="s">
        <v>35</v>
      </c>
      <c r="S129" s="188" t="s">
        <v>36</v>
      </c>
      <c r="T129" s="188" t="s">
        <v>37</v>
      </c>
      <c r="U129" s="188" t="s">
        <v>38</v>
      </c>
      <c r="V129" s="190" t="s">
        <v>39</v>
      </c>
      <c r="AD129" s="74">
        <v>80</v>
      </c>
      <c r="AE129" s="126">
        <f>AG100</f>
        <v>21.594784421351804</v>
      </c>
      <c r="AF129" s="126">
        <f>AM50</f>
        <v>16.180603197444068</v>
      </c>
      <c r="AG129" s="74">
        <v>2</v>
      </c>
      <c r="AH129" s="126">
        <f t="shared" si="69"/>
        <v>39.775387618795875</v>
      </c>
      <c r="AI129" s="125">
        <f>T48*AI$108</f>
        <v>45.139437229437235</v>
      </c>
      <c r="AJ129" s="171">
        <f t="shared" si="70"/>
        <v>0.88116711372858569</v>
      </c>
    </row>
    <row r="130" spans="1:36" x14ac:dyDescent="0.25">
      <c r="A130" s="186"/>
      <c r="B130" s="191" t="s">
        <v>139</v>
      </c>
      <c r="C130" s="192">
        <f>C132-(E130-D130)</f>
        <v>5.1770749517652286</v>
      </c>
      <c r="D130" s="193">
        <f t="shared" ref="D130:V130" si="78">((C111+D111)/2)+0.01</f>
        <v>6.1006764138414447</v>
      </c>
      <c r="E130" s="193">
        <f t="shared" si="78"/>
        <v>7.0142778759176609</v>
      </c>
      <c r="F130" s="193">
        <f t="shared" si="78"/>
        <v>8.0649195573053092</v>
      </c>
      <c r="G130" s="193">
        <f t="shared" si="78"/>
        <v>9.2731574909011059</v>
      </c>
      <c r="H130" s="193">
        <f t="shared" si="78"/>
        <v>10.662631114536271</v>
      </c>
      <c r="I130" s="193">
        <f t="shared" si="78"/>
        <v>12.26052578171671</v>
      </c>
      <c r="J130" s="193">
        <f t="shared" si="78"/>
        <v>14.098104648974216</v>
      </c>
      <c r="K130" s="193">
        <f t="shared" si="78"/>
        <v>16.211320346320349</v>
      </c>
      <c r="L130" s="193">
        <f t="shared" si="78"/>
        <v>18.641518398268399</v>
      </c>
      <c r="M130" s="193">
        <f t="shared" si="78"/>
        <v>21.436246158008661</v>
      </c>
      <c r="N130" s="193">
        <f t="shared" si="78"/>
        <v>24.650183081709958</v>
      </c>
      <c r="O130" s="193">
        <f t="shared" si="78"/>
        <v>28.346210543966446</v>
      </c>
      <c r="P130" s="193">
        <f t="shared" si="78"/>
        <v>32.596642125561409</v>
      </c>
      <c r="Q130" s="193">
        <f t="shared" si="78"/>
        <v>37.484638444395621</v>
      </c>
      <c r="R130" s="193">
        <f t="shared" si="78"/>
        <v>43.105834211054955</v>
      </c>
      <c r="S130" s="193">
        <f t="shared" si="78"/>
        <v>49.570209342713191</v>
      </c>
      <c r="T130" s="193">
        <f t="shared" si="78"/>
        <v>57.00424074412016</v>
      </c>
      <c r="U130" s="193">
        <f t="shared" si="78"/>
        <v>65.553376855738193</v>
      </c>
      <c r="V130" s="194">
        <f t="shared" si="78"/>
        <v>75.384883384098913</v>
      </c>
      <c r="AD130" s="74">
        <v>90</v>
      </c>
      <c r="AE130" s="126">
        <f>AG101</f>
        <v>25.19945090026642</v>
      </c>
      <c r="AF130" s="126">
        <f>AM51</f>
        <v>17.158788333496378</v>
      </c>
      <c r="AG130" s="74">
        <v>2</v>
      </c>
      <c r="AH130" s="126">
        <f t="shared" si="69"/>
        <v>44.358239233762802</v>
      </c>
      <c r="AI130" s="125">
        <f>T49*AI$108</f>
        <v>50.080909090909095</v>
      </c>
      <c r="AJ130" s="171">
        <f t="shared" si="70"/>
        <v>0.88573151004990247</v>
      </c>
    </row>
    <row r="131" spans="1:36" x14ac:dyDescent="0.25">
      <c r="A131" s="186"/>
      <c r="B131" s="195" t="s">
        <v>141</v>
      </c>
      <c r="C131" s="196">
        <f t="shared" ref="C131:V131" si="79">C111</f>
        <v>5.6657455012478559</v>
      </c>
      <c r="D131" s="196">
        <f t="shared" si="79"/>
        <v>6.5156073264350338</v>
      </c>
      <c r="E131" s="196">
        <f t="shared" si="79"/>
        <v>7.4929484254002885</v>
      </c>
      <c r="F131" s="196">
        <f t="shared" si="79"/>
        <v>8.6168906892103312</v>
      </c>
      <c r="G131" s="196">
        <f t="shared" si="79"/>
        <v>9.909424292591881</v>
      </c>
      <c r="H131" s="196">
        <f t="shared" si="79"/>
        <v>11.395837936480662</v>
      </c>
      <c r="I131" s="196">
        <f t="shared" si="79"/>
        <v>13.105213626952761</v>
      </c>
      <c r="J131" s="196">
        <f t="shared" si="79"/>
        <v>15.070995670995673</v>
      </c>
      <c r="K131" s="196">
        <f t="shared" si="79"/>
        <v>17.331645021645024</v>
      </c>
      <c r="L131" s="196">
        <f t="shared" si="79"/>
        <v>19.931391774891775</v>
      </c>
      <c r="M131" s="196">
        <f t="shared" si="79"/>
        <v>22.92110054112554</v>
      </c>
      <c r="N131" s="196">
        <f t="shared" si="79"/>
        <v>26.35926562229437</v>
      </c>
      <c r="O131" s="196">
        <f t="shared" si="79"/>
        <v>30.313155465638523</v>
      </c>
      <c r="P131" s="196">
        <f t="shared" si="79"/>
        <v>34.860128785484299</v>
      </c>
      <c r="Q131" s="196">
        <f t="shared" si="79"/>
        <v>40.08914810330694</v>
      </c>
      <c r="R131" s="196">
        <f t="shared" si="79"/>
        <v>46.102520318802974</v>
      </c>
      <c r="S131" s="196">
        <f t="shared" si="79"/>
        <v>53.017898366623413</v>
      </c>
      <c r="T131" s="196">
        <f t="shared" si="79"/>
        <v>60.970583121616919</v>
      </c>
      <c r="U131" s="196">
        <f t="shared" si="79"/>
        <v>70.116170589859451</v>
      </c>
      <c r="V131" s="197">
        <f t="shared" si="79"/>
        <v>80.633596178338365</v>
      </c>
      <c r="AD131" s="74">
        <v>100</v>
      </c>
      <c r="AE131" s="135">
        <f>AG102</f>
        <v>28.940091222748368</v>
      </c>
      <c r="AF131" s="135">
        <f>AM52</f>
        <v>18.00572440297541</v>
      </c>
      <c r="AG131" s="74">
        <v>2</v>
      </c>
      <c r="AH131" s="135">
        <f t="shared" si="69"/>
        <v>48.945815625723782</v>
      </c>
      <c r="AI131" s="134">
        <f>T50*AI$108</f>
        <v>55.000303030303037</v>
      </c>
      <c r="AJ131" s="203">
        <f t="shared" si="70"/>
        <v>0.88991901733262324</v>
      </c>
    </row>
    <row r="132" spans="1:36" x14ac:dyDescent="0.25">
      <c r="A132" s="186"/>
      <c r="B132" s="191" t="s">
        <v>140</v>
      </c>
      <c r="C132" s="193">
        <f t="shared" ref="C132:U132" si="80">(C111+D111)/2</f>
        <v>6.0906764138414449</v>
      </c>
      <c r="D132" s="193">
        <f t="shared" si="80"/>
        <v>7.0042778759176612</v>
      </c>
      <c r="E132" s="193">
        <f t="shared" si="80"/>
        <v>8.0549195573053094</v>
      </c>
      <c r="F132" s="193">
        <f t="shared" si="80"/>
        <v>9.2631574909011061</v>
      </c>
      <c r="G132" s="193">
        <f t="shared" si="80"/>
        <v>10.652631114536272</v>
      </c>
      <c r="H132" s="193">
        <f t="shared" si="80"/>
        <v>12.250525781716711</v>
      </c>
      <c r="I132" s="193">
        <f t="shared" si="80"/>
        <v>14.088104648974216</v>
      </c>
      <c r="J132" s="193">
        <f t="shared" si="80"/>
        <v>16.201320346320347</v>
      </c>
      <c r="K132" s="193">
        <f t="shared" si="80"/>
        <v>18.631518398268398</v>
      </c>
      <c r="L132" s="193">
        <f t="shared" si="80"/>
        <v>21.426246158008659</v>
      </c>
      <c r="M132" s="193">
        <f t="shared" si="80"/>
        <v>24.640183081709957</v>
      </c>
      <c r="N132" s="193">
        <f t="shared" si="80"/>
        <v>28.336210543966445</v>
      </c>
      <c r="O132" s="193">
        <f t="shared" si="80"/>
        <v>32.586642125561411</v>
      </c>
      <c r="P132" s="193">
        <f t="shared" si="80"/>
        <v>37.474638444395623</v>
      </c>
      <c r="Q132" s="193">
        <f t="shared" si="80"/>
        <v>43.095834211054957</v>
      </c>
      <c r="R132" s="193">
        <f t="shared" si="80"/>
        <v>49.560209342713193</v>
      </c>
      <c r="S132" s="193">
        <f t="shared" si="80"/>
        <v>56.994240744120162</v>
      </c>
      <c r="T132" s="193">
        <f t="shared" si="80"/>
        <v>65.543376855738188</v>
      </c>
      <c r="U132" s="193">
        <f t="shared" si="80"/>
        <v>75.374883384098908</v>
      </c>
      <c r="V132" s="198">
        <f>(U132-T132)+V130</f>
        <v>85.216389912459633</v>
      </c>
    </row>
    <row r="133" spans="1:36" x14ac:dyDescent="0.25">
      <c r="A133" s="186"/>
      <c r="B133" s="199" t="s">
        <v>138</v>
      </c>
      <c r="C133" s="200">
        <f t="shared" ref="C133:V133" si="81">SUM(C130:C131)/2</f>
        <v>5.4214102265065423</v>
      </c>
      <c r="D133" s="200">
        <f t="shared" si="81"/>
        <v>6.3081418701382397</v>
      </c>
      <c r="E133" s="200">
        <f t="shared" si="81"/>
        <v>7.2536131506589747</v>
      </c>
      <c r="F133" s="200">
        <f t="shared" si="81"/>
        <v>8.3409051232578193</v>
      </c>
      <c r="G133" s="200">
        <f t="shared" si="81"/>
        <v>9.5912908917464925</v>
      </c>
      <c r="H133" s="200">
        <f t="shared" si="81"/>
        <v>11.029234525508468</v>
      </c>
      <c r="I133" s="200">
        <f t="shared" si="81"/>
        <v>12.682869704334735</v>
      </c>
      <c r="J133" s="200">
        <f t="shared" si="81"/>
        <v>14.584550159984945</v>
      </c>
      <c r="K133" s="200">
        <f t="shared" si="81"/>
        <v>16.771482683982686</v>
      </c>
      <c r="L133" s="200">
        <f t="shared" si="81"/>
        <v>19.286455086580087</v>
      </c>
      <c r="M133" s="200">
        <f t="shared" si="81"/>
        <v>22.178673349567099</v>
      </c>
      <c r="N133" s="200">
        <f t="shared" si="81"/>
        <v>25.504724352002164</v>
      </c>
      <c r="O133" s="200">
        <f t="shared" si="81"/>
        <v>29.329683004802483</v>
      </c>
      <c r="P133" s="200">
        <f t="shared" si="81"/>
        <v>33.728385455522854</v>
      </c>
      <c r="Q133" s="200">
        <f t="shared" si="81"/>
        <v>38.786893273851277</v>
      </c>
      <c r="R133" s="200">
        <f t="shared" si="81"/>
        <v>44.604177264928964</v>
      </c>
      <c r="S133" s="200">
        <f t="shared" si="81"/>
        <v>51.294053854668306</v>
      </c>
      <c r="T133" s="200">
        <f t="shared" si="81"/>
        <v>58.98741193286854</v>
      </c>
      <c r="U133" s="200">
        <f t="shared" si="81"/>
        <v>67.834773722798815</v>
      </c>
      <c r="V133" s="201">
        <f t="shared" si="81"/>
        <v>78.009239781218639</v>
      </c>
    </row>
    <row r="134" spans="1:36" ht="15.75" thickBot="1" x14ac:dyDescent="0.3">
      <c r="A134" s="204"/>
      <c r="B134" s="205"/>
      <c r="C134" s="205"/>
      <c r="D134" s="205"/>
      <c r="E134" s="205"/>
      <c r="F134" s="205"/>
      <c r="G134" s="205"/>
      <c r="H134" s="205"/>
      <c r="I134" s="205"/>
      <c r="J134" s="205"/>
      <c r="K134" s="205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6"/>
    </row>
    <row r="135" spans="1:36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</row>
    <row r="136" spans="1:36" x14ac:dyDescent="0.25">
      <c r="A136" s="47"/>
      <c r="B136" s="47"/>
      <c r="C136" s="207" t="s">
        <v>213</v>
      </c>
      <c r="D136" s="208" t="s">
        <v>34</v>
      </c>
      <c r="E136" s="209" t="s">
        <v>211</v>
      </c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</row>
    <row r="137" spans="1:36" x14ac:dyDescent="0.25">
      <c r="A137" s="47"/>
      <c r="B137" s="47"/>
      <c r="C137" s="47"/>
      <c r="D137" s="208" t="s">
        <v>212</v>
      </c>
      <c r="E137" s="209" t="s">
        <v>210</v>
      </c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</row>
    <row r="138" spans="1:36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</row>
    <row r="139" spans="1:36" ht="15.75" thickBot="1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</row>
    <row r="140" spans="1:36" ht="15.75" thickBot="1" x14ac:dyDescent="0.3">
      <c r="A140" s="47"/>
      <c r="B140" s="47"/>
      <c r="C140" s="47"/>
      <c r="D140" s="47"/>
      <c r="E140" s="47"/>
      <c r="F140" s="47"/>
      <c r="G140" s="47"/>
      <c r="H140" s="210" t="s">
        <v>221</v>
      </c>
      <c r="I140" s="211"/>
      <c r="J140" s="211"/>
      <c r="K140" s="211"/>
      <c r="L140" s="211"/>
      <c r="M140" s="211"/>
      <c r="N140" s="212"/>
      <c r="P140" s="213" t="s">
        <v>220</v>
      </c>
      <c r="Q140" s="47"/>
      <c r="R140" s="47"/>
      <c r="S140" s="47"/>
      <c r="T140" s="47"/>
      <c r="U140" s="47"/>
      <c r="V140" s="47"/>
    </row>
    <row r="141" spans="1:36" x14ac:dyDescent="0.25">
      <c r="A141" s="47"/>
      <c r="B141" s="214"/>
      <c r="C141" s="47"/>
      <c r="D141" s="47"/>
      <c r="E141" s="47"/>
      <c r="F141" s="47"/>
      <c r="G141" s="47"/>
      <c r="H141" s="47"/>
      <c r="I141" s="47"/>
      <c r="J141" s="214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</row>
    <row r="142" spans="1:36" x14ac:dyDescent="0.25">
      <c r="C142" s="149"/>
      <c r="AH142" s="215" t="s">
        <v>116</v>
      </c>
      <c r="AI142" s="216">
        <f>AI128/AH128</f>
        <v>1.1413530368827125</v>
      </c>
    </row>
    <row r="143" spans="1:36" x14ac:dyDescent="0.25">
      <c r="B143" s="60"/>
      <c r="C143" s="216">
        <f>D143/$K$144</f>
        <v>0.32690177384616748</v>
      </c>
      <c r="D143" s="216">
        <f t="shared" ref="D143:J143" si="82">E143/$K$144</f>
        <v>0.37593703992309258</v>
      </c>
      <c r="E143" s="216">
        <f t="shared" si="82"/>
        <v>0.43232759591155645</v>
      </c>
      <c r="F143" s="216">
        <f t="shared" si="82"/>
        <v>0.49717673529828987</v>
      </c>
      <c r="G143" s="216">
        <f t="shared" si="82"/>
        <v>0.57175324559303331</v>
      </c>
      <c r="H143" s="216">
        <f t="shared" si="82"/>
        <v>0.65751623243198831</v>
      </c>
      <c r="I143" s="216">
        <f t="shared" si="82"/>
        <v>0.7561436672967865</v>
      </c>
      <c r="J143" s="216">
        <f t="shared" si="82"/>
        <v>0.86956521739130443</v>
      </c>
      <c r="K143" s="74">
        <v>1</v>
      </c>
      <c r="L143" s="216">
        <f>K143*$K$144</f>
        <v>1.1499999999999999</v>
      </c>
      <c r="M143" s="216">
        <f t="shared" ref="M143:U143" si="83">L143*$K$144</f>
        <v>1.3224999999999998</v>
      </c>
      <c r="N143" s="216">
        <f t="shared" si="83"/>
        <v>1.5208749999999995</v>
      </c>
      <c r="O143" s="216">
        <f t="shared" si="83"/>
        <v>1.7490062499999994</v>
      </c>
      <c r="P143" s="216">
        <f t="shared" si="83"/>
        <v>2.0113571874999994</v>
      </c>
      <c r="Q143" s="216">
        <f t="shared" si="83"/>
        <v>2.3130607656249991</v>
      </c>
      <c r="R143" s="216">
        <f t="shared" si="83"/>
        <v>2.6600198804687487</v>
      </c>
      <c r="S143" s="216">
        <f t="shared" si="83"/>
        <v>3.0590228625390607</v>
      </c>
      <c r="T143" s="216">
        <f t="shared" si="83"/>
        <v>3.5178762919199196</v>
      </c>
      <c r="U143" s="216">
        <f t="shared" si="83"/>
        <v>4.0455577357079076</v>
      </c>
    </row>
    <row r="144" spans="1:36" x14ac:dyDescent="0.25">
      <c r="A144" s="217" t="s">
        <v>163</v>
      </c>
      <c r="J144" s="215" t="s">
        <v>54</v>
      </c>
      <c r="K144" s="218">
        <v>1.1499999999999999</v>
      </c>
      <c r="M144" s="215" t="s">
        <v>55</v>
      </c>
      <c r="N144" s="218">
        <v>2</v>
      </c>
      <c r="AG144" s="219">
        <v>37.6</v>
      </c>
      <c r="AH144" s="220">
        <v>40.380000000000003</v>
      </c>
      <c r="AI144" s="221">
        <f>AH144/AG144</f>
        <v>1.0739361702127659</v>
      </c>
    </row>
    <row r="145" spans="1:43" x14ac:dyDescent="0.25">
      <c r="A145" s="217" t="s">
        <v>162</v>
      </c>
      <c r="B145" s="151" t="s">
        <v>229</v>
      </c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</row>
    <row r="146" spans="1:43" x14ac:dyDescent="0.25">
      <c r="B146" s="222" t="s">
        <v>57</v>
      </c>
      <c r="C146" s="223"/>
      <c r="D146" s="224">
        <f t="shared" ref="D146:J146" si="84">D163/$K163</f>
        <v>0.39863011344063576</v>
      </c>
      <c r="E146" s="224">
        <f t="shared" si="84"/>
        <v>0.45297011505461204</v>
      </c>
      <c r="F146" s="224">
        <f t="shared" si="84"/>
        <v>0.51546111691068486</v>
      </c>
      <c r="G146" s="224">
        <f t="shared" si="84"/>
        <v>0.58732576904516853</v>
      </c>
      <c r="H146" s="224">
        <f t="shared" si="84"/>
        <v>0.66997011899982473</v>
      </c>
      <c r="I146" s="224">
        <f>I163/$K163</f>
        <v>0.76501112144767935</v>
      </c>
      <c r="J146" s="224">
        <f t="shared" si="84"/>
        <v>0.87430827426271218</v>
      </c>
      <c r="K146" s="223"/>
      <c r="L146" s="224">
        <f>L163/$K163</f>
        <v>1.1445454845978809</v>
      </c>
      <c r="M146" s="224">
        <f t="shared" ref="M146:U146" si="85">M163/$K163</f>
        <v>1.3107727918854439</v>
      </c>
      <c r="N146" s="224">
        <f t="shared" si="85"/>
        <v>1.5019341952661411</v>
      </c>
      <c r="O146" s="224">
        <f t="shared" si="85"/>
        <v>1.7217698091539433</v>
      </c>
      <c r="P146" s="224">
        <f t="shared" si="85"/>
        <v>1.9745807651249159</v>
      </c>
      <c r="Q146" s="224">
        <f t="shared" si="85"/>
        <v>2.2653133644915342</v>
      </c>
      <c r="R146" s="224">
        <f t="shared" si="85"/>
        <v>2.5996558537631449</v>
      </c>
      <c r="S146" s="224">
        <f t="shared" si="85"/>
        <v>2.9841497164254975</v>
      </c>
      <c r="T146" s="224">
        <f t="shared" si="85"/>
        <v>3.4263176584872026</v>
      </c>
      <c r="U146" s="224">
        <f t="shared" si="85"/>
        <v>3.9348107918581636</v>
      </c>
      <c r="V146" s="225"/>
    </row>
    <row r="147" spans="1:43" ht="15.75" thickBot="1" x14ac:dyDescent="0.3">
      <c r="B147" s="226" t="s">
        <v>45</v>
      </c>
      <c r="C147" s="226"/>
      <c r="D147" s="227">
        <f t="shared" ref="D147:J147" si="86">E147/$K144</f>
        <v>0.37593703992309258</v>
      </c>
      <c r="E147" s="227">
        <f t="shared" si="86"/>
        <v>0.43232759591155645</v>
      </c>
      <c r="F147" s="227">
        <f t="shared" si="86"/>
        <v>0.49717673529828987</v>
      </c>
      <c r="G147" s="227">
        <f t="shared" si="86"/>
        <v>0.57175324559303331</v>
      </c>
      <c r="H147" s="227">
        <f t="shared" si="86"/>
        <v>0.65751623243198831</v>
      </c>
      <c r="I147" s="227">
        <f t="shared" si="86"/>
        <v>0.7561436672967865</v>
      </c>
      <c r="J147" s="227">
        <f t="shared" si="86"/>
        <v>0.86956521739130443</v>
      </c>
      <c r="K147" s="228">
        <v>1</v>
      </c>
      <c r="L147" s="227">
        <f>K147*$K144</f>
        <v>1.1499999999999999</v>
      </c>
      <c r="M147" s="227">
        <f t="shared" ref="M147:U147" si="87">L147*$K144</f>
        <v>1.3224999999999998</v>
      </c>
      <c r="N147" s="227">
        <f t="shared" si="87"/>
        <v>1.5208749999999995</v>
      </c>
      <c r="O147" s="227">
        <f t="shared" si="87"/>
        <v>1.7490062499999994</v>
      </c>
      <c r="P147" s="227">
        <f t="shared" si="87"/>
        <v>2.0113571874999994</v>
      </c>
      <c r="Q147" s="227">
        <f t="shared" si="87"/>
        <v>2.3130607656249991</v>
      </c>
      <c r="R147" s="227">
        <f t="shared" si="87"/>
        <v>2.6600198804687487</v>
      </c>
      <c r="S147" s="227">
        <f t="shared" si="87"/>
        <v>3.0590228625390607</v>
      </c>
      <c r="T147" s="227">
        <f t="shared" si="87"/>
        <v>3.5178762919199196</v>
      </c>
      <c r="U147" s="227">
        <f t="shared" si="87"/>
        <v>4.0455577357079076</v>
      </c>
      <c r="V147" s="227"/>
    </row>
    <row r="148" spans="1:43" x14ac:dyDescent="0.25">
      <c r="B148" s="76" t="s">
        <v>2</v>
      </c>
      <c r="C148" s="153" t="s">
        <v>33</v>
      </c>
      <c r="D148" s="81" t="s">
        <v>16</v>
      </c>
      <c r="E148" s="81" t="s">
        <v>15</v>
      </c>
      <c r="F148" s="76" t="s">
        <v>14</v>
      </c>
      <c r="G148" s="76" t="s">
        <v>13</v>
      </c>
      <c r="H148" s="76" t="s">
        <v>3</v>
      </c>
      <c r="I148" s="76" t="s">
        <v>4</v>
      </c>
      <c r="J148" s="76" t="s">
        <v>5</v>
      </c>
      <c r="K148" s="76" t="s">
        <v>6</v>
      </c>
      <c r="L148" s="76" t="s">
        <v>20</v>
      </c>
      <c r="M148" s="76" t="s">
        <v>21</v>
      </c>
      <c r="N148" s="76" t="s">
        <v>22</v>
      </c>
      <c r="O148" s="76" t="s">
        <v>23</v>
      </c>
      <c r="P148" s="76" t="s">
        <v>24</v>
      </c>
      <c r="Q148" s="81" t="s">
        <v>25</v>
      </c>
      <c r="R148" s="81" t="s">
        <v>35</v>
      </c>
      <c r="S148" s="81" t="s">
        <v>36</v>
      </c>
      <c r="T148" s="81" t="s">
        <v>37</v>
      </c>
      <c r="U148" s="81" t="s">
        <v>38</v>
      </c>
      <c r="V148" s="81" t="s">
        <v>39</v>
      </c>
      <c r="X148" s="81" t="s">
        <v>83</v>
      </c>
      <c r="Y148" s="81" t="s">
        <v>82</v>
      </c>
      <c r="Z148" s="81" t="s">
        <v>83</v>
      </c>
      <c r="AA148" s="81" t="s">
        <v>82</v>
      </c>
      <c r="AD148" s="172"/>
      <c r="AE148" s="173" t="s">
        <v>118</v>
      </c>
      <c r="AF148" s="173"/>
      <c r="AG148" s="173"/>
      <c r="AH148" s="173"/>
      <c r="AI148" s="173"/>
      <c r="AJ148" s="174"/>
    </row>
    <row r="149" spans="1:43" x14ac:dyDescent="0.25">
      <c r="B149" s="76">
        <v>1</v>
      </c>
      <c r="C149" s="229">
        <f t="shared" ref="C149:V149" si="88">C80+C100+$N$144</f>
        <v>2.2982173969985276</v>
      </c>
      <c r="D149" s="156">
        <f t="shared" si="88"/>
        <v>2.3429500065483069</v>
      </c>
      <c r="E149" s="156">
        <f t="shared" si="88"/>
        <v>2.394392507530553</v>
      </c>
      <c r="F149" s="156">
        <f t="shared" si="88"/>
        <v>2.4535513836601357</v>
      </c>
      <c r="G149" s="156">
        <f t="shared" si="88"/>
        <v>2.5215840912091561</v>
      </c>
      <c r="H149" s="156">
        <f t="shared" si="88"/>
        <v>2.5998217048905294</v>
      </c>
      <c r="I149" s="156">
        <f t="shared" si="88"/>
        <v>2.6897949606241087</v>
      </c>
      <c r="J149" s="156">
        <f t="shared" si="88"/>
        <v>2.7932642047177252</v>
      </c>
      <c r="K149" s="84">
        <f t="shared" si="88"/>
        <v>2.9122538354253837</v>
      </c>
      <c r="L149" s="156">
        <f t="shared" si="88"/>
        <v>3.0490919107391914</v>
      </c>
      <c r="M149" s="156">
        <f t="shared" si="88"/>
        <v>3.2064556973500697</v>
      </c>
      <c r="N149" s="156">
        <f t="shared" si="88"/>
        <v>3.3874240519525802</v>
      </c>
      <c r="O149" s="156">
        <f t="shared" si="88"/>
        <v>3.5955376597454674</v>
      </c>
      <c r="P149" s="156">
        <f t="shared" si="88"/>
        <v>3.834868308707287</v>
      </c>
      <c r="Q149" s="155">
        <f t="shared" si="88"/>
        <v>4.11009855501338</v>
      </c>
      <c r="R149" s="155">
        <f t="shared" si="88"/>
        <v>4.4266133382653869</v>
      </c>
      <c r="S149" s="155">
        <f t="shared" si="88"/>
        <v>4.7906053390051948</v>
      </c>
      <c r="T149" s="155">
        <f t="shared" si="88"/>
        <v>5.2091961398559734</v>
      </c>
      <c r="U149" s="155">
        <f t="shared" si="88"/>
        <v>5.6905755608343691</v>
      </c>
      <c r="V149" s="155">
        <f t="shared" si="88"/>
        <v>6.2441618949595243</v>
      </c>
      <c r="X149" s="156">
        <f t="shared" ref="X149:X160" si="89">Z80+Z100+$N$144</f>
        <v>3.0947046025104603</v>
      </c>
      <c r="Y149" s="157">
        <f>X149/K149</f>
        <v>1.0626493353243114</v>
      </c>
      <c r="Z149" s="94">
        <f t="shared" ref="Z149:Z160" si="90">K149*$Z$78</f>
        <v>3.4947046025104602</v>
      </c>
      <c r="AA149" s="157">
        <f t="shared" ref="AA149:AA160" si="91">Z149/K149</f>
        <v>1.2</v>
      </c>
      <c r="AB149" s="230">
        <f>Z149/X149</f>
        <v>1.1292530471811479</v>
      </c>
      <c r="AD149" s="186"/>
      <c r="AE149" s="47" t="s">
        <v>117</v>
      </c>
      <c r="AF149" s="47"/>
      <c r="AG149" s="47"/>
      <c r="AH149" s="47"/>
      <c r="AI149" s="47"/>
      <c r="AJ149" s="179"/>
    </row>
    <row r="150" spans="1:43" x14ac:dyDescent="0.25">
      <c r="B150" s="76">
        <v>2</v>
      </c>
      <c r="C150" s="231">
        <f t="shared" ref="C150:V150" si="92">C81+C101+$N$144</f>
        <v>2.6953077628621598</v>
      </c>
      <c r="D150" s="160">
        <f t="shared" si="92"/>
        <v>2.7996039272914834</v>
      </c>
      <c r="E150" s="160">
        <f t="shared" si="92"/>
        <v>2.9195445163852058</v>
      </c>
      <c r="F150" s="160">
        <f t="shared" si="92"/>
        <v>3.0574761938429869</v>
      </c>
      <c r="G150" s="160">
        <f t="shared" si="92"/>
        <v>3.2160976229194347</v>
      </c>
      <c r="H150" s="160">
        <f t="shared" si="92"/>
        <v>3.3985122663573497</v>
      </c>
      <c r="I150" s="160">
        <f t="shared" si="92"/>
        <v>3.6082891063109521</v>
      </c>
      <c r="J150" s="160">
        <f t="shared" si="92"/>
        <v>3.8495324722575948</v>
      </c>
      <c r="K150" s="98">
        <f t="shared" si="92"/>
        <v>4.1269623430962339</v>
      </c>
      <c r="L150" s="160">
        <f t="shared" si="92"/>
        <v>4.4460066945606691</v>
      </c>
      <c r="M150" s="160">
        <f t="shared" si="92"/>
        <v>4.8129076987447679</v>
      </c>
      <c r="N150" s="160">
        <f t="shared" si="92"/>
        <v>5.2348438535564839</v>
      </c>
      <c r="O150" s="160">
        <f t="shared" si="92"/>
        <v>5.7200704315899564</v>
      </c>
      <c r="P150" s="160">
        <f t="shared" si="92"/>
        <v>6.2780809963284492</v>
      </c>
      <c r="Q150" s="159">
        <f t="shared" si="92"/>
        <v>6.9197931457777164</v>
      </c>
      <c r="R150" s="159">
        <f t="shared" si="92"/>
        <v>7.6577621176443742</v>
      </c>
      <c r="S150" s="159">
        <f t="shared" si="92"/>
        <v>8.5064264352910293</v>
      </c>
      <c r="T150" s="159">
        <f t="shared" si="92"/>
        <v>9.4823904005846842</v>
      </c>
      <c r="U150" s="159">
        <f t="shared" si="92"/>
        <v>10.604748960672385</v>
      </c>
      <c r="V150" s="159">
        <f t="shared" si="92"/>
        <v>11.895461304773242</v>
      </c>
      <c r="X150" s="160">
        <f t="shared" si="89"/>
        <v>4.5523548117154808</v>
      </c>
      <c r="Y150" s="157">
        <f t="shared" ref="Y150:Y160" si="93">X150/K150</f>
        <v>1.1030764114751042</v>
      </c>
      <c r="Z150" s="94">
        <f t="shared" si="90"/>
        <v>4.9523548117154803</v>
      </c>
      <c r="AA150" s="157">
        <f t="shared" si="91"/>
        <v>1.2</v>
      </c>
      <c r="AB150" s="230">
        <f t="shared" ref="AB150:AB160" si="94">Z150/X150</f>
        <v>1.0878666133339607</v>
      </c>
      <c r="AD150" s="186"/>
      <c r="AE150" s="47"/>
      <c r="AF150" s="47"/>
      <c r="AG150" s="47"/>
      <c r="AH150" s="47"/>
      <c r="AI150" s="47"/>
      <c r="AJ150" s="179"/>
    </row>
    <row r="151" spans="1:43" x14ac:dyDescent="0.25">
      <c r="B151" s="76">
        <v>3</v>
      </c>
      <c r="C151" s="232">
        <f t="shared" ref="C151:V151" si="95">C82+C102+$N$144</f>
        <v>3.0594024782749587</v>
      </c>
      <c r="D151" s="163">
        <f t="shared" si="95"/>
        <v>3.2183128500162024</v>
      </c>
      <c r="E151" s="163">
        <f t="shared" si="95"/>
        <v>3.4010597775186326</v>
      </c>
      <c r="F151" s="163">
        <f t="shared" si="95"/>
        <v>3.6112187441464272</v>
      </c>
      <c r="G151" s="163">
        <f t="shared" si="95"/>
        <v>3.8529015557683914</v>
      </c>
      <c r="H151" s="163">
        <f t="shared" si="95"/>
        <v>4.1308367891336495</v>
      </c>
      <c r="I151" s="163">
        <f t="shared" si="95"/>
        <v>4.4504623075036971</v>
      </c>
      <c r="J151" s="163">
        <f t="shared" si="95"/>
        <v>4.8180316536292516</v>
      </c>
      <c r="K151" s="105">
        <f t="shared" si="95"/>
        <v>5.2407364016736393</v>
      </c>
      <c r="L151" s="163">
        <f t="shared" si="95"/>
        <v>5.7268468619246846</v>
      </c>
      <c r="M151" s="163">
        <f t="shared" si="95"/>
        <v>6.2858738912133871</v>
      </c>
      <c r="N151" s="163">
        <f t="shared" si="95"/>
        <v>6.9287549748953952</v>
      </c>
      <c r="O151" s="163">
        <f t="shared" si="95"/>
        <v>7.6680682211297047</v>
      </c>
      <c r="P151" s="163">
        <f t="shared" si="95"/>
        <v>8.5182784542991605</v>
      </c>
      <c r="Q151" s="162">
        <f t="shared" si="95"/>
        <v>9.4960202224440327</v>
      </c>
      <c r="R151" s="162">
        <f t="shared" si="95"/>
        <v>10.620423255810637</v>
      </c>
      <c r="S151" s="162">
        <f t="shared" si="95"/>
        <v>11.913486744182233</v>
      </c>
      <c r="T151" s="162">
        <f t="shared" si="95"/>
        <v>13.400509755809567</v>
      </c>
      <c r="U151" s="162">
        <f t="shared" si="95"/>
        <v>15.110586219181</v>
      </c>
      <c r="V151" s="162">
        <f t="shared" si="95"/>
        <v>17.077174152058149</v>
      </c>
      <c r="X151" s="163">
        <f t="shared" si="89"/>
        <v>5.8888836820083679</v>
      </c>
      <c r="Y151" s="157">
        <f t="shared" si="93"/>
        <v>1.1236748484674295</v>
      </c>
      <c r="Z151" s="94">
        <f t="shared" si="90"/>
        <v>6.2888836820083673</v>
      </c>
      <c r="AA151" s="157">
        <f t="shared" si="91"/>
        <v>1.2</v>
      </c>
      <c r="AB151" s="230">
        <f t="shared" si="94"/>
        <v>1.0679245883599422</v>
      </c>
      <c r="AD151" s="233"/>
      <c r="AE151" s="234" t="s">
        <v>114</v>
      </c>
      <c r="AF151" s="234" t="s">
        <v>115</v>
      </c>
      <c r="AG151" s="235"/>
      <c r="AH151" s="235"/>
      <c r="AI151" s="236">
        <v>1</v>
      </c>
      <c r="AJ151" s="179"/>
      <c r="AL151" s="64">
        <v>1.1499999999999999</v>
      </c>
    </row>
    <row r="152" spans="1:43" x14ac:dyDescent="0.25">
      <c r="B152" s="76">
        <v>4</v>
      </c>
      <c r="C152" s="231">
        <f t="shared" ref="C152:V152" si="96">C83+C103+$N$144</f>
        <v>3.3905015432369252</v>
      </c>
      <c r="D152" s="160">
        <f t="shared" si="96"/>
        <v>3.5990767747224641</v>
      </c>
      <c r="E152" s="160">
        <f t="shared" si="96"/>
        <v>3.8389382909308338</v>
      </c>
      <c r="F152" s="160">
        <f t="shared" si="96"/>
        <v>4.1147790345704589</v>
      </c>
      <c r="G152" s="160">
        <f t="shared" si="96"/>
        <v>4.4319958897560268</v>
      </c>
      <c r="H152" s="160">
        <f t="shared" si="96"/>
        <v>4.7967952732194306</v>
      </c>
      <c r="I152" s="160">
        <f t="shared" si="96"/>
        <v>5.216314564202345</v>
      </c>
      <c r="J152" s="160">
        <f t="shared" si="96"/>
        <v>5.6987617488326965</v>
      </c>
      <c r="K152" s="98">
        <f t="shared" si="96"/>
        <v>6.2535760111576</v>
      </c>
      <c r="L152" s="160">
        <f t="shared" si="96"/>
        <v>6.8916124128312397</v>
      </c>
      <c r="M152" s="160">
        <f t="shared" si="96"/>
        <v>7.6253542747559253</v>
      </c>
      <c r="N152" s="160">
        <f t="shared" si="96"/>
        <v>8.4691574159693133</v>
      </c>
      <c r="O152" s="160">
        <f t="shared" si="96"/>
        <v>9.4395310283647103</v>
      </c>
      <c r="P152" s="160">
        <f t="shared" si="96"/>
        <v>10.555460682619415</v>
      </c>
      <c r="Q152" s="159">
        <f t="shared" si="96"/>
        <v>11.838779785012328</v>
      </c>
      <c r="R152" s="159">
        <f t="shared" si="96"/>
        <v>13.314596752764176</v>
      </c>
      <c r="S152" s="159">
        <f t="shared" si="96"/>
        <v>15.011786265678802</v>
      </c>
      <c r="T152" s="159">
        <f t="shared" si="96"/>
        <v>16.96355420553062</v>
      </c>
      <c r="U152" s="159">
        <f t="shared" si="96"/>
        <v>19.208087336360215</v>
      </c>
      <c r="V152" s="159">
        <f t="shared" si="96"/>
        <v>21.789300436814244</v>
      </c>
      <c r="X152" s="160">
        <f t="shared" si="89"/>
        <v>7.1042912133891196</v>
      </c>
      <c r="Y152" s="157">
        <f t="shared" si="93"/>
        <v>1.1360365974146116</v>
      </c>
      <c r="Z152" s="94">
        <f t="shared" si="90"/>
        <v>7.50429121338912</v>
      </c>
      <c r="AA152" s="157">
        <f t="shared" si="91"/>
        <v>1.2</v>
      </c>
      <c r="AB152" s="230">
        <f t="shared" si="94"/>
        <v>1.0563039982435038</v>
      </c>
      <c r="AD152" s="233"/>
      <c r="AE152" s="50" t="s">
        <v>94</v>
      </c>
      <c r="AF152" s="50" t="s">
        <v>105</v>
      </c>
      <c r="AG152" s="235" t="s">
        <v>91</v>
      </c>
      <c r="AH152" s="168" t="s">
        <v>106</v>
      </c>
      <c r="AI152" s="97" t="s">
        <v>96</v>
      </c>
      <c r="AJ152" s="237" t="s">
        <v>82</v>
      </c>
      <c r="AL152" s="50"/>
      <c r="AM152" s="50"/>
      <c r="AN152" s="235" t="s">
        <v>91</v>
      </c>
      <c r="AO152" s="168" t="s">
        <v>106</v>
      </c>
    </row>
    <row r="153" spans="1:43" x14ac:dyDescent="0.25">
      <c r="B153" s="76">
        <v>5</v>
      </c>
      <c r="C153" s="231">
        <f t="shared" ref="C153:V153" si="97">C84+C104+$N$144</f>
        <v>3.6886049577480589</v>
      </c>
      <c r="D153" s="160">
        <f t="shared" si="97"/>
        <v>3.9418957014102673</v>
      </c>
      <c r="E153" s="160">
        <f t="shared" si="97"/>
        <v>4.2331800566218067</v>
      </c>
      <c r="F153" s="160">
        <f t="shared" si="97"/>
        <v>4.568157065115078</v>
      </c>
      <c r="G153" s="160">
        <f t="shared" si="97"/>
        <v>4.9533806248823398</v>
      </c>
      <c r="H153" s="160">
        <f t="shared" si="97"/>
        <v>5.3963877186146902</v>
      </c>
      <c r="I153" s="160">
        <f t="shared" si="97"/>
        <v>5.9058458764068931</v>
      </c>
      <c r="J153" s="160">
        <f t="shared" si="97"/>
        <v>6.4917227578679269</v>
      </c>
      <c r="K153" s="98">
        <f t="shared" si="97"/>
        <v>7.1654811715481159</v>
      </c>
      <c r="L153" s="160">
        <f t="shared" si="97"/>
        <v>7.9403033472803326</v>
      </c>
      <c r="M153" s="160">
        <f t="shared" si="97"/>
        <v>8.8313488493723824</v>
      </c>
      <c r="N153" s="160">
        <f t="shared" si="97"/>
        <v>9.8560511767782373</v>
      </c>
      <c r="O153" s="160">
        <f t="shared" si="97"/>
        <v>11.034458853294973</v>
      </c>
      <c r="P153" s="160">
        <f t="shared" si="97"/>
        <v>12.389627681289218</v>
      </c>
      <c r="Q153" s="159">
        <f t="shared" si="97"/>
        <v>13.948071833482599</v>
      </c>
      <c r="R153" s="159">
        <f t="shared" si="97"/>
        <v>15.740282608504989</v>
      </c>
      <c r="S153" s="159">
        <f t="shared" si="97"/>
        <v>17.801324999780736</v>
      </c>
      <c r="T153" s="159">
        <f t="shared" si="97"/>
        <v>20.171523749747845</v>
      </c>
      <c r="U153" s="159">
        <f t="shared" si="97"/>
        <v>22.897252312210018</v>
      </c>
      <c r="V153" s="159">
        <f t="shared" si="97"/>
        <v>26.031840159041518</v>
      </c>
      <c r="X153" s="160">
        <f t="shared" si="89"/>
        <v>8.1985774058577388</v>
      </c>
      <c r="Y153" s="157">
        <f t="shared" si="93"/>
        <v>1.1441768123558436</v>
      </c>
      <c r="Z153" s="94">
        <f t="shared" si="90"/>
        <v>8.5985774058577391</v>
      </c>
      <c r="AA153" s="157">
        <f t="shared" si="91"/>
        <v>1.2</v>
      </c>
      <c r="AB153" s="230">
        <f t="shared" si="94"/>
        <v>1.0487889520582201</v>
      </c>
      <c r="AD153" s="233">
        <v>1</v>
      </c>
      <c r="AE153" s="170">
        <v>1.6477892301255213E-2</v>
      </c>
      <c r="AF153" s="170">
        <v>0.40373270951882889</v>
      </c>
      <c r="AG153" s="235">
        <v>2</v>
      </c>
      <c r="AH153" s="170">
        <v>2.420210601820084</v>
      </c>
      <c r="AI153" s="113">
        <v>2.7582154811715487</v>
      </c>
      <c r="AJ153" s="238">
        <v>0.8774552308698168</v>
      </c>
      <c r="AL153" s="170">
        <f t="shared" ref="AL153:AL167" si="98">AE153*$AL$151</f>
        <v>1.8949576146443492E-2</v>
      </c>
      <c r="AM153" s="170">
        <f t="shared" ref="AM153:AM167" si="99">AF153*$AL$151</f>
        <v>0.46429261594665316</v>
      </c>
      <c r="AN153" s="235">
        <v>2</v>
      </c>
      <c r="AO153" s="170">
        <f>SUM(AL153:AN153)</f>
        <v>2.4832421920930967</v>
      </c>
      <c r="AQ153" s="239">
        <f>AI153/AO153</f>
        <v>1.1107315629357442</v>
      </c>
    </row>
    <row r="154" spans="1:43" x14ac:dyDescent="0.25">
      <c r="B154" s="76">
        <v>10</v>
      </c>
      <c r="C154" s="232">
        <f t="shared" ref="C154:V154" si="100">C85+C105+$N$144</f>
        <v>4.6841872735412347</v>
      </c>
      <c r="D154" s="163">
        <f t="shared" si="100"/>
        <v>5.0868153645724199</v>
      </c>
      <c r="E154" s="163">
        <f t="shared" si="100"/>
        <v>5.5498376692582827</v>
      </c>
      <c r="F154" s="163">
        <f t="shared" si="100"/>
        <v>6.0823133196470245</v>
      </c>
      <c r="G154" s="163">
        <f t="shared" si="100"/>
        <v>6.694660317594078</v>
      </c>
      <c r="H154" s="163">
        <f t="shared" si="100"/>
        <v>7.3988593652331893</v>
      </c>
      <c r="I154" s="163">
        <f t="shared" si="100"/>
        <v>8.2086882700181665</v>
      </c>
      <c r="J154" s="163">
        <f t="shared" si="100"/>
        <v>9.1399915105208915</v>
      </c>
      <c r="K154" s="105">
        <f t="shared" si="100"/>
        <v>10.210990237099024</v>
      </c>
      <c r="L154" s="163">
        <f t="shared" si="100"/>
        <v>11.442638772663877</v>
      </c>
      <c r="M154" s="163">
        <f t="shared" si="100"/>
        <v>12.859034588563457</v>
      </c>
      <c r="N154" s="163">
        <f t="shared" si="100"/>
        <v>14.487889776847975</v>
      </c>
      <c r="O154" s="163">
        <f t="shared" si="100"/>
        <v>16.36107324337517</v>
      </c>
      <c r="P154" s="163">
        <f t="shared" si="100"/>
        <v>18.515234229881443</v>
      </c>
      <c r="Q154" s="162">
        <f t="shared" si="100"/>
        <v>20.992519364363659</v>
      </c>
      <c r="R154" s="162">
        <f t="shared" si="100"/>
        <v>23.841397269018209</v>
      </c>
      <c r="S154" s="162">
        <f t="shared" si="100"/>
        <v>27.117606859370937</v>
      </c>
      <c r="T154" s="162">
        <f t="shared" si="100"/>
        <v>30.885247888276574</v>
      </c>
      <c r="U154" s="162">
        <f t="shared" si="100"/>
        <v>35.218035071518052</v>
      </c>
      <c r="V154" s="162">
        <f t="shared" si="100"/>
        <v>40.200740332245758</v>
      </c>
      <c r="X154" s="163">
        <f t="shared" si="89"/>
        <v>11.853188284518827</v>
      </c>
      <c r="Y154" s="157">
        <f t="shared" si="93"/>
        <v>1.1608265221382053</v>
      </c>
      <c r="Z154" s="94">
        <f t="shared" si="90"/>
        <v>12.253188284518828</v>
      </c>
      <c r="AA154" s="157">
        <f t="shared" si="91"/>
        <v>1.2</v>
      </c>
      <c r="AB154" s="230">
        <f t="shared" si="94"/>
        <v>1.0337461947282514</v>
      </c>
      <c r="AD154" s="233">
        <v>2</v>
      </c>
      <c r="AE154" s="119">
        <v>0.10234880930567777</v>
      </c>
      <c r="AF154" s="119">
        <v>1.1409591605929115</v>
      </c>
      <c r="AG154" s="235">
        <v>2</v>
      </c>
      <c r="AH154" s="119">
        <v>3.2433079698985892</v>
      </c>
      <c r="AI154" s="118">
        <v>4.0418389121338913</v>
      </c>
      <c r="AJ154" s="238">
        <v>0.80243375364662484</v>
      </c>
      <c r="AL154" s="119">
        <f t="shared" si="98"/>
        <v>0.11770113070152943</v>
      </c>
      <c r="AM154" s="119">
        <f t="shared" si="99"/>
        <v>1.3121030346818481</v>
      </c>
      <c r="AN154" s="235">
        <v>2</v>
      </c>
      <c r="AO154" s="119">
        <f t="shared" ref="AO154:AO167" si="101">SUM(AL154:AN154)</f>
        <v>3.4298041653833775</v>
      </c>
      <c r="AQ154" s="239">
        <f t="shared" ref="AQ154:AQ167" si="102">AI154/AO154</f>
        <v>1.1784459745333891</v>
      </c>
    </row>
    <row r="155" spans="1:43" x14ac:dyDescent="0.25">
      <c r="B155" s="76">
        <v>20</v>
      </c>
      <c r="C155" s="231">
        <f t="shared" ref="C155:V155" si="103">C86+C106+$N$144</f>
        <v>6.2585395017796648</v>
      </c>
      <c r="D155" s="160">
        <f t="shared" si="103"/>
        <v>6.8973204270466137</v>
      </c>
      <c r="E155" s="160">
        <f t="shared" si="103"/>
        <v>7.6319184911036055</v>
      </c>
      <c r="F155" s="160">
        <f t="shared" si="103"/>
        <v>8.4767062647691453</v>
      </c>
      <c r="G155" s="160">
        <f t="shared" si="103"/>
        <v>9.4482122044845163</v>
      </c>
      <c r="H155" s="160">
        <f t="shared" si="103"/>
        <v>10.565444035157194</v>
      </c>
      <c r="I155" s="160">
        <f t="shared" si="103"/>
        <v>11.850260640430774</v>
      </c>
      <c r="J155" s="160">
        <f t="shared" si="103"/>
        <v>13.327799736495388</v>
      </c>
      <c r="K155" s="98">
        <f t="shared" si="103"/>
        <v>15.026969696969696</v>
      </c>
      <c r="L155" s="160">
        <f t="shared" si="103"/>
        <v>16.981015151515148</v>
      </c>
      <c r="M155" s="160">
        <f t="shared" si="103"/>
        <v>19.228167424242422</v>
      </c>
      <c r="N155" s="160">
        <f t="shared" si="103"/>
        <v>21.812392537878782</v>
      </c>
      <c r="O155" s="160">
        <f t="shared" si="103"/>
        <v>24.784251418560601</v>
      </c>
      <c r="P155" s="160">
        <f t="shared" si="103"/>
        <v>28.201889131344689</v>
      </c>
      <c r="Q155" s="159">
        <f t="shared" si="103"/>
        <v>32.132172501046391</v>
      </c>
      <c r="R155" s="159">
        <f t="shared" si="103"/>
        <v>36.651998376203352</v>
      </c>
      <c r="S155" s="159">
        <f t="shared" si="103"/>
        <v>41.84979813263385</v>
      </c>
      <c r="T155" s="159">
        <f t="shared" si="103"/>
        <v>47.827267852528919</v>
      </c>
      <c r="U155" s="159">
        <f t="shared" si="103"/>
        <v>54.701358030408251</v>
      </c>
      <c r="V155" s="159">
        <f t="shared" si="103"/>
        <v>62.606561734969475</v>
      </c>
      <c r="X155" s="160">
        <f t="shared" si="89"/>
        <v>17.632363636363635</v>
      </c>
      <c r="Y155" s="157">
        <f t="shared" si="93"/>
        <v>1.1733811934098288</v>
      </c>
      <c r="Z155" s="94">
        <f t="shared" si="90"/>
        <v>18.032363636363634</v>
      </c>
      <c r="AA155" s="157">
        <f t="shared" si="91"/>
        <v>1.2</v>
      </c>
      <c r="AB155" s="230">
        <f t="shared" si="94"/>
        <v>1.0226855575491347</v>
      </c>
      <c r="AD155" s="233">
        <v>3</v>
      </c>
      <c r="AE155" s="123">
        <v>0.20111358354884729</v>
      </c>
      <c r="AF155" s="123">
        <v>1.8650412515189398</v>
      </c>
      <c r="AG155" s="235">
        <v>2</v>
      </c>
      <c r="AH155" s="123">
        <v>4.0661548350677865</v>
      </c>
      <c r="AI155" s="122">
        <v>5.2113723849372384</v>
      </c>
      <c r="AJ155" s="238">
        <v>0.78024645615816146</v>
      </c>
      <c r="AL155" s="123">
        <f t="shared" si="98"/>
        <v>0.23128062108117436</v>
      </c>
      <c r="AM155" s="123">
        <f t="shared" si="99"/>
        <v>2.1447974392467808</v>
      </c>
      <c r="AN155" s="235">
        <v>2</v>
      </c>
      <c r="AO155" s="123">
        <f t="shared" si="101"/>
        <v>4.3760780603279557</v>
      </c>
      <c r="AQ155" s="239">
        <f t="shared" si="102"/>
        <v>1.1908773822345124</v>
      </c>
    </row>
    <row r="156" spans="1:43" x14ac:dyDescent="0.25">
      <c r="B156" s="76">
        <v>30</v>
      </c>
      <c r="C156" s="231">
        <f t="shared" ref="C156:V156" si="104">C87+C107+$N$144</f>
        <v>7.9172192900464013</v>
      </c>
      <c r="D156" s="160">
        <f t="shared" si="104"/>
        <v>8.8048021835533614</v>
      </c>
      <c r="E156" s="160">
        <f t="shared" si="104"/>
        <v>9.8255225110863638</v>
      </c>
      <c r="F156" s="160">
        <f t="shared" si="104"/>
        <v>10.999350887749317</v>
      </c>
      <c r="G156" s="160">
        <f t="shared" si="104"/>
        <v>12.349253520911715</v>
      </c>
      <c r="H156" s="160">
        <f t="shared" si="104"/>
        <v>13.90164154904847</v>
      </c>
      <c r="I156" s="160">
        <f t="shared" si="104"/>
        <v>15.686887781405741</v>
      </c>
      <c r="J156" s="160">
        <f t="shared" si="104"/>
        <v>17.7399209486166</v>
      </c>
      <c r="K156" s="98">
        <f t="shared" si="104"/>
        <v>20.100909090909088</v>
      </c>
      <c r="L156" s="160">
        <f t="shared" si="104"/>
        <v>22.816045454545449</v>
      </c>
      <c r="M156" s="160">
        <f t="shared" si="104"/>
        <v>25.938452272727265</v>
      </c>
      <c r="N156" s="160">
        <f t="shared" si="104"/>
        <v>29.529220113636349</v>
      </c>
      <c r="O156" s="160">
        <f t="shared" si="104"/>
        <v>33.658603130681797</v>
      </c>
      <c r="P156" s="160">
        <f t="shared" si="104"/>
        <v>38.407393600284067</v>
      </c>
      <c r="Q156" s="159">
        <f t="shared" si="104"/>
        <v>43.868502640326675</v>
      </c>
      <c r="R156" s="159">
        <f t="shared" si="104"/>
        <v>50.148778036375674</v>
      </c>
      <c r="S156" s="159">
        <f t="shared" si="104"/>
        <v>57.371094741832017</v>
      </c>
      <c r="T156" s="159">
        <f t="shared" si="104"/>
        <v>65.676758953106813</v>
      </c>
      <c r="U156" s="159">
        <f t="shared" si="104"/>
        <v>75.228272796072829</v>
      </c>
      <c r="V156" s="159">
        <f t="shared" si="104"/>
        <v>86.212513715483738</v>
      </c>
      <c r="X156" s="160">
        <f t="shared" si="89"/>
        <v>23.721090909090904</v>
      </c>
      <c r="Y156" s="157">
        <f t="shared" si="93"/>
        <v>1.1801004025145854</v>
      </c>
      <c r="Z156" s="94">
        <f t="shared" si="90"/>
        <v>24.121090909090906</v>
      </c>
      <c r="AA156" s="157">
        <f t="shared" si="91"/>
        <v>1.2</v>
      </c>
      <c r="AB156" s="230">
        <f t="shared" si="94"/>
        <v>1.0168626308770101</v>
      </c>
      <c r="AD156" s="233">
        <v>4</v>
      </c>
      <c r="AE156" s="126">
        <v>0.30991654798663315</v>
      </c>
      <c r="AF156" s="126">
        <v>2.5446753574975962</v>
      </c>
      <c r="AG156" s="235">
        <v>2</v>
      </c>
      <c r="AH156" s="126">
        <v>4.854591905484229</v>
      </c>
      <c r="AI156" s="125">
        <v>6.266815899581589</v>
      </c>
      <c r="AJ156" s="238">
        <v>0.77465047374510421</v>
      </c>
      <c r="AL156" s="126">
        <f t="shared" si="98"/>
        <v>0.35640403018462807</v>
      </c>
      <c r="AM156" s="126">
        <f t="shared" si="99"/>
        <v>2.9263766611222355</v>
      </c>
      <c r="AN156" s="235">
        <v>2</v>
      </c>
      <c r="AO156" s="126">
        <f t="shared" si="101"/>
        <v>5.2827806913068631</v>
      </c>
      <c r="AQ156" s="239">
        <f t="shared" si="102"/>
        <v>1.1862722050707151</v>
      </c>
    </row>
    <row r="157" spans="1:43" x14ac:dyDescent="0.25">
      <c r="B157" s="76">
        <v>40</v>
      </c>
      <c r="C157" s="231">
        <f t="shared" ref="C157:V157" si="105">C88+C108+$N$144</f>
        <v>9.5686817664230244</v>
      </c>
      <c r="D157" s="160">
        <f t="shared" si="105"/>
        <v>10.703984031386478</v>
      </c>
      <c r="E157" s="160">
        <f t="shared" si="105"/>
        <v>12.009581636094449</v>
      </c>
      <c r="F157" s="160">
        <f t="shared" si="105"/>
        <v>13.511018881508615</v>
      </c>
      <c r="G157" s="160">
        <f t="shared" si="105"/>
        <v>15.237671713734908</v>
      </c>
      <c r="H157" s="160">
        <f t="shared" si="105"/>
        <v>17.223322470795143</v>
      </c>
      <c r="I157" s="160">
        <f t="shared" si="105"/>
        <v>19.506820841414413</v>
      </c>
      <c r="J157" s="160">
        <f t="shared" si="105"/>
        <v>22.132843967626574</v>
      </c>
      <c r="K157" s="98">
        <f t="shared" si="105"/>
        <v>25.152770562770556</v>
      </c>
      <c r="L157" s="160">
        <f t="shared" si="105"/>
        <v>28.625686147186137</v>
      </c>
      <c r="M157" s="160">
        <f t="shared" si="105"/>
        <v>32.619539069264057</v>
      </c>
      <c r="N157" s="160">
        <f t="shared" si="105"/>
        <v>37.212469929653665</v>
      </c>
      <c r="O157" s="160">
        <f t="shared" si="105"/>
        <v>42.494340419101711</v>
      </c>
      <c r="P157" s="160">
        <f t="shared" si="105"/>
        <v>48.568491481966966</v>
      </c>
      <c r="Q157" s="159">
        <f t="shared" si="105"/>
        <v>55.553765204262007</v>
      </c>
      <c r="R157" s="159">
        <f t="shared" si="105"/>
        <v>63.5868299849013</v>
      </c>
      <c r="S157" s="159">
        <f t="shared" si="105"/>
        <v>72.824854482636482</v>
      </c>
      <c r="T157" s="159">
        <f t="shared" si="105"/>
        <v>83.448582655031956</v>
      </c>
      <c r="U157" s="159">
        <f t="shared" si="105"/>
        <v>95.665870053286739</v>
      </c>
      <c r="V157" s="159">
        <f t="shared" si="105"/>
        <v>109.71575056127975</v>
      </c>
      <c r="X157" s="160">
        <f t="shared" si="89"/>
        <v>29.783324675324668</v>
      </c>
      <c r="Y157" s="157">
        <f t="shared" si="93"/>
        <v>1.1840971793146298</v>
      </c>
      <c r="Z157" s="94">
        <f t="shared" si="90"/>
        <v>30.183324675324666</v>
      </c>
      <c r="AA157" s="157">
        <f t="shared" si="91"/>
        <v>1.2</v>
      </c>
      <c r="AB157" s="230">
        <f t="shared" si="94"/>
        <v>1.0134303340664783</v>
      </c>
      <c r="AD157" s="233">
        <v>5</v>
      </c>
      <c r="AE157" s="126">
        <v>0.42758500959062012</v>
      </c>
      <c r="AF157" s="126">
        <v>3.1640035567799081</v>
      </c>
      <c r="AG157" s="235">
        <v>2</v>
      </c>
      <c r="AH157" s="126">
        <v>5.591588566370528</v>
      </c>
      <c r="AI157" s="125">
        <v>7.2081694560669458</v>
      </c>
      <c r="AJ157" s="238">
        <v>0.7757293443849631</v>
      </c>
      <c r="AL157" s="126">
        <f t="shared" si="98"/>
        <v>0.49172276102921308</v>
      </c>
      <c r="AM157" s="126">
        <f t="shared" si="99"/>
        <v>3.6386040902968939</v>
      </c>
      <c r="AN157" s="235">
        <v>2</v>
      </c>
      <c r="AO157" s="126">
        <f t="shared" si="101"/>
        <v>6.1303268513261067</v>
      </c>
      <c r="AQ157" s="239">
        <f t="shared" si="102"/>
        <v>1.175821392705624</v>
      </c>
    </row>
    <row r="158" spans="1:43" x14ac:dyDescent="0.25">
      <c r="B158" s="76">
        <v>50</v>
      </c>
      <c r="C158" s="231">
        <f t="shared" ref="C158:V158" si="106">C89+C109+$N$144</f>
        <v>11.212926930909543</v>
      </c>
      <c r="D158" s="160">
        <f t="shared" si="106"/>
        <v>12.594865970545973</v>
      </c>
      <c r="E158" s="160">
        <f t="shared" si="106"/>
        <v>14.184095866127867</v>
      </c>
      <c r="F158" s="160">
        <f t="shared" si="106"/>
        <v>16.011710246047045</v>
      </c>
      <c r="G158" s="160">
        <f t="shared" si="106"/>
        <v>18.113466782954102</v>
      </c>
      <c r="H158" s="160">
        <f t="shared" si="106"/>
        <v>20.530486800397217</v>
      </c>
      <c r="I158" s="160">
        <f t="shared" si="106"/>
        <v>23.3100598204568</v>
      </c>
      <c r="J158" s="160">
        <f t="shared" si="106"/>
        <v>26.506568793525318</v>
      </c>
      <c r="K158" s="98">
        <f t="shared" si="106"/>
        <v>30.182554112554108</v>
      </c>
      <c r="L158" s="160">
        <f t="shared" si="106"/>
        <v>34.409937229437219</v>
      </c>
      <c r="M158" s="160">
        <f t="shared" si="106"/>
        <v>39.271427813852803</v>
      </c>
      <c r="N158" s="160">
        <f t="shared" si="106"/>
        <v>44.86214198593072</v>
      </c>
      <c r="O158" s="160">
        <f t="shared" si="106"/>
        <v>51.29146328382032</v>
      </c>
      <c r="P158" s="160">
        <f t="shared" si="106"/>
        <v>58.685182776393361</v>
      </c>
      <c r="Q158" s="159">
        <f t="shared" si="106"/>
        <v>67.187960192852358</v>
      </c>
      <c r="R158" s="159">
        <f t="shared" si="106"/>
        <v>76.966154221780215</v>
      </c>
      <c r="S158" s="159">
        <f t="shared" si="106"/>
        <v>88.211077355047237</v>
      </c>
      <c r="T158" s="159">
        <f t="shared" si="106"/>
        <v>101.14273895830431</v>
      </c>
      <c r="U158" s="159">
        <f t="shared" si="106"/>
        <v>116.01414980204996</v>
      </c>
      <c r="V158" s="159">
        <f t="shared" si="106"/>
        <v>133.11627227235743</v>
      </c>
      <c r="X158" s="160">
        <f t="shared" si="89"/>
        <v>35.81906493506493</v>
      </c>
      <c r="Y158" s="157">
        <f t="shared" si="93"/>
        <v>1.1867473110953979</v>
      </c>
      <c r="Z158" s="94">
        <f t="shared" si="90"/>
        <v>36.219064935064928</v>
      </c>
      <c r="AA158" s="157">
        <f t="shared" si="91"/>
        <v>1.2</v>
      </c>
      <c r="AB158" s="230">
        <f t="shared" si="94"/>
        <v>1.0111672373560043</v>
      </c>
      <c r="AD158" s="233">
        <v>10</v>
      </c>
      <c r="AE158" s="123">
        <v>1.1356902549581593</v>
      </c>
      <c r="AF158" s="123">
        <v>5.0907501456364015</v>
      </c>
      <c r="AG158" s="235">
        <v>2</v>
      </c>
      <c r="AH158" s="123">
        <v>8.2264404005945604</v>
      </c>
      <c r="AI158" s="122">
        <v>10.203587866108789</v>
      </c>
      <c r="AJ158" s="238">
        <v>0.80623017202788805</v>
      </c>
      <c r="AL158" s="123">
        <f t="shared" si="98"/>
        <v>1.3060437932018831</v>
      </c>
      <c r="AM158" s="123">
        <f t="shared" si="99"/>
        <v>5.854362667481861</v>
      </c>
      <c r="AN158" s="235">
        <v>2</v>
      </c>
      <c r="AO158" s="123">
        <f t="shared" si="101"/>
        <v>9.1604064606837436</v>
      </c>
      <c r="AQ158" s="239">
        <f t="shared" si="102"/>
        <v>1.113879379687174</v>
      </c>
    </row>
    <row r="159" spans="1:43" x14ac:dyDescent="0.25">
      <c r="B159" s="76">
        <v>60</v>
      </c>
      <c r="C159" s="231">
        <f t="shared" ref="C159:V159" si="107">C90+C110+$N$144</f>
        <v>12.849954783505948</v>
      </c>
      <c r="D159" s="160">
        <f t="shared" si="107"/>
        <v>14.477448001031838</v>
      </c>
      <c r="E159" s="160">
        <f t="shared" si="107"/>
        <v>16.349065201186615</v>
      </c>
      <c r="F159" s="160">
        <f t="shared" si="107"/>
        <v>18.501424981364607</v>
      </c>
      <c r="G159" s="160">
        <f t="shared" si="107"/>
        <v>20.976638728569295</v>
      </c>
      <c r="H159" s="160">
        <f t="shared" si="107"/>
        <v>23.823134537854688</v>
      </c>
      <c r="I159" s="160">
        <f t="shared" si="107"/>
        <v>27.096604718532888</v>
      </c>
      <c r="J159" s="160">
        <f t="shared" si="107"/>
        <v>30.861095426312822</v>
      </c>
      <c r="K159" s="98">
        <f t="shared" si="107"/>
        <v>35.190259740259741</v>
      </c>
      <c r="L159" s="160">
        <f t="shared" si="107"/>
        <v>40.168798701298698</v>
      </c>
      <c r="M159" s="160">
        <f t="shared" si="107"/>
        <v>45.894118506493498</v>
      </c>
      <c r="N159" s="160">
        <f t="shared" si="107"/>
        <v>52.47823628246752</v>
      </c>
      <c r="O159" s="160">
        <f t="shared" si="107"/>
        <v>60.049971724837647</v>
      </c>
      <c r="P159" s="160">
        <f t="shared" si="107"/>
        <v>68.757467483563289</v>
      </c>
      <c r="Q159" s="159">
        <f t="shared" si="107"/>
        <v>78.77108760609778</v>
      </c>
      <c r="R159" s="159">
        <f t="shared" si="107"/>
        <v>90.286750747012434</v>
      </c>
      <c r="S159" s="159">
        <f t="shared" si="107"/>
        <v>103.52976335906429</v>
      </c>
      <c r="T159" s="159">
        <f t="shared" si="107"/>
        <v>118.75922786292392</v>
      </c>
      <c r="U159" s="159">
        <f t="shared" si="107"/>
        <v>136.27311204236253</v>
      </c>
      <c r="V159" s="159">
        <f t="shared" si="107"/>
        <v>156.41407884871688</v>
      </c>
      <c r="X159" s="160">
        <f t="shared" si="89"/>
        <v>41.828311688311686</v>
      </c>
      <c r="Y159" s="157">
        <f t="shared" si="93"/>
        <v>1.188633218312328</v>
      </c>
      <c r="Z159" s="94">
        <f t="shared" si="90"/>
        <v>42.228311688311685</v>
      </c>
      <c r="AA159" s="157">
        <f t="shared" si="91"/>
        <v>1.2</v>
      </c>
      <c r="AB159" s="230">
        <f t="shared" si="94"/>
        <v>1.0095629009122014</v>
      </c>
      <c r="AD159" s="233">
        <v>20</v>
      </c>
      <c r="AE159" s="126">
        <v>2.9349253985868016</v>
      </c>
      <c r="AF159" s="126">
        <v>7.5521087598246339</v>
      </c>
      <c r="AG159" s="235">
        <v>2</v>
      </c>
      <c r="AH159" s="126">
        <v>12.487034158411436</v>
      </c>
      <c r="AI159" s="125">
        <v>15.026969696969696</v>
      </c>
      <c r="AJ159" s="238">
        <v>0.8309748678690384</v>
      </c>
      <c r="AL159" s="126">
        <f t="shared" si="98"/>
        <v>3.3751642083748217</v>
      </c>
      <c r="AM159" s="126">
        <f t="shared" si="99"/>
        <v>8.684925073798329</v>
      </c>
      <c r="AN159" s="235">
        <v>2</v>
      </c>
      <c r="AO159" s="126">
        <f t="shared" si="101"/>
        <v>14.06008928217315</v>
      </c>
      <c r="AQ159" s="239">
        <f t="shared" si="102"/>
        <v>1.0687677293786788</v>
      </c>
    </row>
    <row r="160" spans="1:43" x14ac:dyDescent="0.25">
      <c r="B160" s="76">
        <v>70</v>
      </c>
      <c r="C160" s="232">
        <f t="shared" ref="C160:V160" si="108">C91+C111+$N$144</f>
        <v>14.479765324212245</v>
      </c>
      <c r="D160" s="163">
        <f t="shared" si="108"/>
        <v>16.351730122844081</v>
      </c>
      <c r="E160" s="163">
        <f t="shared" si="108"/>
        <v>18.504489641270691</v>
      </c>
      <c r="F160" s="163">
        <f t="shared" si="108"/>
        <v>20.980163087461293</v>
      </c>
      <c r="G160" s="163">
        <f t="shared" si="108"/>
        <v>23.827187550580483</v>
      </c>
      <c r="H160" s="163">
        <f t="shared" si="108"/>
        <v>27.101265683167554</v>
      </c>
      <c r="I160" s="163">
        <f t="shared" si="108"/>
        <v>30.866455535642686</v>
      </c>
      <c r="J160" s="163">
        <f t="shared" si="108"/>
        <v>35.19642386598909</v>
      </c>
      <c r="K160" s="105">
        <f t="shared" si="108"/>
        <v>40.175887445887447</v>
      </c>
      <c r="L160" s="163">
        <f t="shared" si="108"/>
        <v>45.902270562770561</v>
      </c>
      <c r="M160" s="163">
        <f t="shared" si="108"/>
        <v>52.487611147186144</v>
      </c>
      <c r="N160" s="163">
        <f t="shared" si="108"/>
        <v>60.060752819264053</v>
      </c>
      <c r="O160" s="163">
        <f t="shared" si="108"/>
        <v>68.769865742153655</v>
      </c>
      <c r="P160" s="163">
        <f t="shared" si="108"/>
        <v>78.785345603476713</v>
      </c>
      <c r="Q160" s="162">
        <f t="shared" si="108"/>
        <v>90.303147443998199</v>
      </c>
      <c r="R160" s="162">
        <f t="shared" si="108"/>
        <v>103.54861956059793</v>
      </c>
      <c r="S160" s="162">
        <f t="shared" si="108"/>
        <v>118.78091249468761</v>
      </c>
      <c r="T160" s="162">
        <f t="shared" si="108"/>
        <v>136.29804936889073</v>
      </c>
      <c r="U160" s="162">
        <f t="shared" si="108"/>
        <v>156.44275677422434</v>
      </c>
      <c r="V160" s="162">
        <f t="shared" si="108"/>
        <v>179.60917029035798</v>
      </c>
      <c r="X160" s="163">
        <f t="shared" si="89"/>
        <v>47.811064935064934</v>
      </c>
      <c r="Y160" s="157">
        <f t="shared" si="93"/>
        <v>1.1900437793554963</v>
      </c>
      <c r="Z160" s="94">
        <f t="shared" si="90"/>
        <v>48.211064935064933</v>
      </c>
      <c r="AA160" s="157">
        <f t="shared" si="91"/>
        <v>1.2</v>
      </c>
      <c r="AB160" s="230">
        <f t="shared" si="94"/>
        <v>1.0083662641805462</v>
      </c>
      <c r="AD160" s="233">
        <v>30</v>
      </c>
      <c r="AE160" s="126">
        <v>5.689177047827207</v>
      </c>
      <c r="AF160" s="126">
        <v>9.3796245040467987</v>
      </c>
      <c r="AG160" s="235">
        <v>2</v>
      </c>
      <c r="AH160" s="126">
        <v>17.068801551874007</v>
      </c>
      <c r="AI160" s="125">
        <v>20.100909090909088</v>
      </c>
      <c r="AJ160" s="238">
        <v>0.84915570110177785</v>
      </c>
      <c r="AL160" s="126">
        <f t="shared" si="98"/>
        <v>6.5425536050012871</v>
      </c>
      <c r="AM160" s="126">
        <f t="shared" si="99"/>
        <v>10.786568179653818</v>
      </c>
      <c r="AN160" s="235">
        <v>2</v>
      </c>
      <c r="AO160" s="126">
        <f t="shared" si="101"/>
        <v>19.329121784655104</v>
      </c>
      <c r="AQ160" s="239">
        <f t="shared" si="102"/>
        <v>1.0399287311059671</v>
      </c>
    </row>
    <row r="161" spans="1:43" x14ac:dyDescent="0.25">
      <c r="B161" s="76">
        <v>80</v>
      </c>
      <c r="C161" s="231">
        <f t="shared" ref="C161:R161" si="109">C92+C112+$N$144</f>
        <v>16.102358553028431</v>
      </c>
      <c r="D161" s="160">
        <f t="shared" si="109"/>
        <v>18.217712335982693</v>
      </c>
      <c r="E161" s="160">
        <f t="shared" si="109"/>
        <v>20.650369186380093</v>
      </c>
      <c r="F161" s="160">
        <f t="shared" si="109"/>
        <v>23.447924564337107</v>
      </c>
      <c r="G161" s="160">
        <f t="shared" si="109"/>
        <v>26.665113248987669</v>
      </c>
      <c r="H161" s="160">
        <f t="shared" si="109"/>
        <v>30.364880236335818</v>
      </c>
      <c r="I161" s="160">
        <f t="shared" si="109"/>
        <v>34.619612271786188</v>
      </c>
      <c r="J161" s="160">
        <f t="shared" si="109"/>
        <v>39.512554112554113</v>
      </c>
      <c r="K161" s="98">
        <f t="shared" si="109"/>
        <v>45.139437229437235</v>
      </c>
      <c r="L161" s="160">
        <f t="shared" si="109"/>
        <v>51.610352813852813</v>
      </c>
      <c r="M161" s="160">
        <f t="shared" si="109"/>
        <v>59.051905735930731</v>
      </c>
      <c r="N161" s="160">
        <f t="shared" si="109"/>
        <v>67.609691596320346</v>
      </c>
      <c r="O161" s="160">
        <f t="shared" si="109"/>
        <v>77.451145335768388</v>
      </c>
      <c r="P161" s="160">
        <f t="shared" si="109"/>
        <v>88.768817136133634</v>
      </c>
      <c r="Q161" s="159">
        <f t="shared" si="109"/>
        <v>101.78413970655367</v>
      </c>
      <c r="R161" s="159">
        <f t="shared" si="109"/>
        <v>116.75176066253673</v>
      </c>
      <c r="S161" s="159">
        <f t="shared" ref="S161:V161" si="110">S92+S112+$N$144</f>
        <v>133.9645247619172</v>
      </c>
      <c r="T161" s="159">
        <f t="shared" si="110"/>
        <v>153.75920347620479</v>
      </c>
      <c r="U161" s="159">
        <f t="shared" si="110"/>
        <v>176.52308399763547</v>
      </c>
      <c r="V161" s="159">
        <f t="shared" si="110"/>
        <v>202.70154659728081</v>
      </c>
      <c r="X161" s="160"/>
      <c r="Y161" s="157"/>
      <c r="Z161" s="94"/>
      <c r="AA161" s="157"/>
      <c r="AD161" s="233">
        <v>40</v>
      </c>
      <c r="AE161" s="126">
        <v>8.5748741060326612</v>
      </c>
      <c r="AF161" s="126">
        <v>10.989026580163427</v>
      </c>
      <c r="AG161" s="235">
        <v>2</v>
      </c>
      <c r="AH161" s="126">
        <v>21.563900686196089</v>
      </c>
      <c r="AI161" s="125">
        <v>25.152770562770556</v>
      </c>
      <c r="AJ161" s="238">
        <v>0.8573171147242733</v>
      </c>
      <c r="AL161" s="126">
        <f t="shared" si="98"/>
        <v>9.8611052219375601</v>
      </c>
      <c r="AM161" s="126">
        <f t="shared" si="99"/>
        <v>12.637380567187941</v>
      </c>
      <c r="AN161" s="235">
        <v>2</v>
      </c>
      <c r="AO161" s="126">
        <f t="shared" si="101"/>
        <v>24.498485789125503</v>
      </c>
      <c r="AQ161" s="239">
        <f t="shared" si="102"/>
        <v>1.0267071515879354</v>
      </c>
    </row>
    <row r="162" spans="1:43" x14ac:dyDescent="0.25">
      <c r="B162" s="76">
        <v>90</v>
      </c>
      <c r="C162" s="231">
        <f t="shared" ref="C162:R162" si="111">C93+C113+$N$144</f>
        <v>17.717734469954504</v>
      </c>
      <c r="D162" s="160">
        <f t="shared" si="111"/>
        <v>20.07539464044768</v>
      </c>
      <c r="E162" s="160">
        <f t="shared" si="111"/>
        <v>22.786703836514832</v>
      </c>
      <c r="F162" s="160">
        <f t="shared" si="111"/>
        <v>25.904709411992052</v>
      </c>
      <c r="G162" s="160">
        <f t="shared" si="111"/>
        <v>29.490415823790862</v>
      </c>
      <c r="H162" s="160">
        <f t="shared" si="111"/>
        <v>33.613978197359486</v>
      </c>
      <c r="I162" s="160">
        <f t="shared" si="111"/>
        <v>38.356074926963409</v>
      </c>
      <c r="J162" s="160">
        <f t="shared" si="111"/>
        <v>43.809486166007915</v>
      </c>
      <c r="K162" s="98">
        <f t="shared" si="111"/>
        <v>50.080909090909095</v>
      </c>
      <c r="L162" s="160">
        <f t="shared" si="111"/>
        <v>57.293045454545457</v>
      </c>
      <c r="M162" s="160">
        <f t="shared" si="111"/>
        <v>65.587002272727261</v>
      </c>
      <c r="N162" s="160">
        <f t="shared" si="111"/>
        <v>75.125052613636356</v>
      </c>
      <c r="O162" s="160">
        <f t="shared" si="111"/>
        <v>86.093810505681802</v>
      </c>
      <c r="P162" s="160">
        <f t="shared" si="111"/>
        <v>98.707882081534066</v>
      </c>
      <c r="Q162" s="159">
        <f t="shared" si="111"/>
        <v>113.21406439376418</v>
      </c>
      <c r="R162" s="159">
        <f t="shared" si="111"/>
        <v>129.89617405282877</v>
      </c>
      <c r="S162" s="159">
        <f t="shared" ref="S162:V163" si="112">S93+S113+$N$144</f>
        <v>149.08060016075308</v>
      </c>
      <c r="T162" s="159">
        <f t="shared" si="112"/>
        <v>171.14269018486607</v>
      </c>
      <c r="U162" s="159">
        <f t="shared" si="112"/>
        <v>196.51409371259595</v>
      </c>
      <c r="V162" s="159">
        <f t="shared" si="112"/>
        <v>225.69120776948535</v>
      </c>
      <c r="X162" s="160"/>
      <c r="Y162" s="157"/>
      <c r="Z162" s="94"/>
      <c r="AA162" s="157"/>
      <c r="AD162" s="233">
        <v>50</v>
      </c>
      <c r="AE162" s="126">
        <v>11.61391229211587</v>
      </c>
      <c r="AF162" s="126">
        <v>12.474984614201009</v>
      </c>
      <c r="AG162" s="235">
        <v>2</v>
      </c>
      <c r="AH162" s="126">
        <v>26.088896906316879</v>
      </c>
      <c r="AI162" s="125">
        <v>30.182554112554108</v>
      </c>
      <c r="AJ162" s="238">
        <v>0.86437008640913804</v>
      </c>
      <c r="AL162" s="126">
        <f t="shared" si="98"/>
        <v>13.355999135933249</v>
      </c>
      <c r="AM162" s="126">
        <f t="shared" si="99"/>
        <v>14.34623230633116</v>
      </c>
      <c r="AN162" s="235">
        <v>2</v>
      </c>
      <c r="AO162" s="126">
        <f t="shared" si="101"/>
        <v>29.702231442264409</v>
      </c>
      <c r="AQ162" s="239">
        <f t="shared" si="102"/>
        <v>1.016171265489711</v>
      </c>
    </row>
    <row r="163" spans="1:43" x14ac:dyDescent="0.25">
      <c r="B163" s="76">
        <v>100</v>
      </c>
      <c r="C163" s="240">
        <f t="shared" ref="C163:R163" si="113">C94+C114+$N$144</f>
        <v>19.325893074990471</v>
      </c>
      <c r="D163" s="241">
        <f t="shared" si="113"/>
        <v>21.924777036239043</v>
      </c>
      <c r="E163" s="241">
        <f t="shared" si="113"/>
        <v>24.913493591674893</v>
      </c>
      <c r="F163" s="241">
        <f t="shared" si="113"/>
        <v>28.350517630426125</v>
      </c>
      <c r="G163" s="241">
        <f t="shared" si="113"/>
        <v>32.303095274990042</v>
      </c>
      <c r="H163" s="241">
        <f t="shared" si="113"/>
        <v>36.848559566238549</v>
      </c>
      <c r="I163" s="241">
        <f t="shared" si="113"/>
        <v>42.075843501174326</v>
      </c>
      <c r="J163" s="241">
        <f t="shared" si="113"/>
        <v>48.087220026350465</v>
      </c>
      <c r="K163" s="165">
        <f t="shared" si="113"/>
        <v>55.000303030303037</v>
      </c>
      <c r="L163" s="241">
        <f t="shared" si="113"/>
        <v>62.950348484848483</v>
      </c>
      <c r="M163" s="241">
        <f t="shared" si="113"/>
        <v>72.092900757575748</v>
      </c>
      <c r="N163" s="241">
        <f t="shared" si="113"/>
        <v>82.606835871212098</v>
      </c>
      <c r="O163" s="241">
        <f t="shared" si="113"/>
        <v>94.697861251893912</v>
      </c>
      <c r="P163" s="241">
        <f t="shared" si="113"/>
        <v>108.60254043967799</v>
      </c>
      <c r="Q163" s="166">
        <f t="shared" si="113"/>
        <v>124.59292150562969</v>
      </c>
      <c r="R163" s="166">
        <f t="shared" si="113"/>
        <v>142.98185973147412</v>
      </c>
      <c r="S163" s="166">
        <f t="shared" si="112"/>
        <v>164.12913869119524</v>
      </c>
      <c r="T163" s="166">
        <f t="shared" si="112"/>
        <v>188.44850949487449</v>
      </c>
      <c r="U163" s="166">
        <f t="shared" si="112"/>
        <v>216.41578591910564</v>
      </c>
      <c r="V163" s="166">
        <f t="shared" si="112"/>
        <v>248.5781538069715</v>
      </c>
      <c r="X163" s="241"/>
      <c r="Y163" s="157"/>
      <c r="Z163" s="94"/>
      <c r="AA163" s="157"/>
      <c r="AD163" s="233">
        <v>60</v>
      </c>
      <c r="AE163" s="126">
        <v>14.799590874430773</v>
      </c>
      <c r="AF163" s="126">
        <v>13.836880728208323</v>
      </c>
      <c r="AG163" s="235">
        <v>2</v>
      </c>
      <c r="AH163" s="126">
        <v>30.636471602639098</v>
      </c>
      <c r="AI163" s="125">
        <v>35.190259740259741</v>
      </c>
      <c r="AJ163" s="238">
        <v>0.87059521096939108</v>
      </c>
      <c r="AL163" s="126">
        <f t="shared" si="98"/>
        <v>17.019529505595386</v>
      </c>
      <c r="AM163" s="126">
        <f t="shared" si="99"/>
        <v>15.91241283743957</v>
      </c>
      <c r="AN163" s="235">
        <v>2</v>
      </c>
      <c r="AO163" s="126">
        <f t="shared" si="101"/>
        <v>34.931942343034954</v>
      </c>
      <c r="AQ163" s="239">
        <f t="shared" si="102"/>
        <v>1.0073948764339551</v>
      </c>
    </row>
    <row r="164" spans="1:43" x14ac:dyDescent="0.25">
      <c r="B164" s="152"/>
      <c r="C164" s="167"/>
      <c r="D164" s="87"/>
      <c r="E164" s="87"/>
      <c r="F164" s="87"/>
      <c r="G164" s="87"/>
      <c r="H164" s="87"/>
      <c r="I164" s="87"/>
      <c r="J164" s="87"/>
      <c r="U164" s="167"/>
      <c r="V164" s="167"/>
      <c r="AD164" s="233">
        <v>70</v>
      </c>
      <c r="AE164" s="123">
        <v>18.127505425541706</v>
      </c>
      <c r="AF164" s="123">
        <v>15.072722854059389</v>
      </c>
      <c r="AG164" s="235">
        <v>2</v>
      </c>
      <c r="AH164" s="123">
        <v>35.200228279601092</v>
      </c>
      <c r="AI164" s="122">
        <v>40.175887445887447</v>
      </c>
      <c r="AJ164" s="238">
        <v>0.87615309872151481</v>
      </c>
      <c r="AL164" s="123">
        <f t="shared" si="98"/>
        <v>20.846631239372961</v>
      </c>
      <c r="AM164" s="123">
        <f t="shared" si="99"/>
        <v>17.333631282168295</v>
      </c>
      <c r="AN164" s="235">
        <v>2</v>
      </c>
      <c r="AO164" s="123">
        <f t="shared" si="101"/>
        <v>40.180262521541252</v>
      </c>
      <c r="AQ164" s="239">
        <f t="shared" si="102"/>
        <v>0.99989111381112905</v>
      </c>
    </row>
    <row r="165" spans="1:43" x14ac:dyDescent="0.25">
      <c r="B165" s="222" t="s">
        <v>58</v>
      </c>
      <c r="C165" s="220"/>
      <c r="D165" s="242">
        <f t="shared" ref="D165:J165" si="114">($K163*D146)</f>
        <v>21.924777036239043</v>
      </c>
      <c r="E165" s="242">
        <f t="shared" si="114"/>
        <v>24.913493591674893</v>
      </c>
      <c r="F165" s="242">
        <f t="shared" si="114"/>
        <v>28.350517630426129</v>
      </c>
      <c r="G165" s="242">
        <f t="shared" si="114"/>
        <v>32.303095274990042</v>
      </c>
      <c r="H165" s="242">
        <f t="shared" si="114"/>
        <v>36.848559566238549</v>
      </c>
      <c r="I165" s="242">
        <f t="shared" si="114"/>
        <v>42.075843501174326</v>
      </c>
      <c r="J165" s="242">
        <f t="shared" si="114"/>
        <v>48.087220026350465</v>
      </c>
      <c r="K165" s="242"/>
      <c r="L165" s="242">
        <f>($K163*L146)</f>
        <v>62.950348484848483</v>
      </c>
      <c r="M165" s="242">
        <f t="shared" ref="M165:T165" si="115">($K163*M146)</f>
        <v>72.092900757575748</v>
      </c>
      <c r="N165" s="242">
        <f t="shared" si="115"/>
        <v>82.606835871212098</v>
      </c>
      <c r="O165" s="242">
        <f t="shared" si="115"/>
        <v>94.697861251893912</v>
      </c>
      <c r="P165" s="242">
        <f t="shared" si="115"/>
        <v>108.60254043967799</v>
      </c>
      <c r="Q165" s="242">
        <f t="shared" si="115"/>
        <v>124.5929215056297</v>
      </c>
      <c r="R165" s="242">
        <f t="shared" si="115"/>
        <v>142.98185973147412</v>
      </c>
      <c r="S165" s="242">
        <f t="shared" si="115"/>
        <v>164.12913869119524</v>
      </c>
      <c r="T165" s="242">
        <f t="shared" si="115"/>
        <v>188.44850949487449</v>
      </c>
      <c r="U165" s="242">
        <f>($K163*U146)</f>
        <v>216.41578591910564</v>
      </c>
      <c r="V165" s="243"/>
      <c r="AD165" s="233">
        <v>80</v>
      </c>
      <c r="AE165" s="126">
        <v>21.594784421351804</v>
      </c>
      <c r="AF165" s="126">
        <v>16.180603197444068</v>
      </c>
      <c r="AG165" s="235">
        <v>2</v>
      </c>
      <c r="AH165" s="126">
        <v>39.775387618795875</v>
      </c>
      <c r="AI165" s="125">
        <v>45.139437229437235</v>
      </c>
      <c r="AJ165" s="238">
        <v>0.88116711372858569</v>
      </c>
      <c r="AL165" s="126">
        <f t="shared" si="98"/>
        <v>24.834002084554573</v>
      </c>
      <c r="AM165" s="126">
        <f t="shared" si="99"/>
        <v>18.607693677060677</v>
      </c>
      <c r="AN165" s="235">
        <v>2</v>
      </c>
      <c r="AO165" s="126">
        <f t="shared" si="101"/>
        <v>45.44169576161525</v>
      </c>
      <c r="AQ165" s="239">
        <f t="shared" si="102"/>
        <v>0.99334843193872768</v>
      </c>
    </row>
    <row r="166" spans="1:43" x14ac:dyDescent="0.25">
      <c r="B166" s="117"/>
      <c r="F166" s="244"/>
      <c r="K166" s="87"/>
      <c r="L166" s="244"/>
      <c r="N166" s="244"/>
      <c r="Q166" s="244"/>
      <c r="R166" s="244"/>
      <c r="S166" s="244"/>
      <c r="T166" s="244"/>
      <c r="U166" s="244"/>
      <c r="V166" s="244"/>
      <c r="AD166" s="233">
        <v>90</v>
      </c>
      <c r="AE166" s="126">
        <v>25.19945090026642</v>
      </c>
      <c r="AF166" s="126">
        <v>17.158788333496378</v>
      </c>
      <c r="AG166" s="235">
        <v>2</v>
      </c>
      <c r="AH166" s="126">
        <v>44.358239233762802</v>
      </c>
      <c r="AI166" s="125">
        <v>50.080909090909095</v>
      </c>
      <c r="AJ166" s="238">
        <v>0.88573151004990247</v>
      </c>
      <c r="AL166" s="126">
        <f t="shared" si="98"/>
        <v>28.979368535306381</v>
      </c>
      <c r="AM166" s="126">
        <f t="shared" si="99"/>
        <v>19.732606583520834</v>
      </c>
      <c r="AN166" s="235">
        <v>2</v>
      </c>
      <c r="AO166" s="126">
        <f t="shared" si="101"/>
        <v>50.711975118827212</v>
      </c>
      <c r="AQ166" s="239">
        <f t="shared" si="102"/>
        <v>0.98755587755279861</v>
      </c>
    </row>
    <row r="167" spans="1:43" ht="15.75" thickBot="1" x14ac:dyDescent="0.3">
      <c r="B167" s="117"/>
      <c r="F167" s="244"/>
      <c r="K167" s="87"/>
      <c r="L167" s="244"/>
      <c r="N167" s="244"/>
      <c r="Q167" s="244"/>
      <c r="R167" s="244"/>
      <c r="S167" s="244"/>
      <c r="T167" s="244"/>
      <c r="U167" s="244"/>
      <c r="V167" s="244"/>
      <c r="AD167" s="245">
        <v>100</v>
      </c>
      <c r="AE167" s="246">
        <v>28.940091222748368</v>
      </c>
      <c r="AF167" s="246">
        <v>18.00572440297541</v>
      </c>
      <c r="AG167" s="247">
        <v>2</v>
      </c>
      <c r="AH167" s="246">
        <v>48.945815625723782</v>
      </c>
      <c r="AI167" s="248">
        <v>55.000303030303037</v>
      </c>
      <c r="AJ167" s="249">
        <v>0.88991901733262324</v>
      </c>
      <c r="AL167" s="246">
        <f t="shared" si="98"/>
        <v>33.281104906160621</v>
      </c>
      <c r="AM167" s="246">
        <f t="shared" si="99"/>
        <v>20.706583063421721</v>
      </c>
      <c r="AN167" s="247">
        <v>2</v>
      </c>
      <c r="AO167" s="135">
        <f t="shared" si="101"/>
        <v>55.987687969582339</v>
      </c>
      <c r="AQ167" s="239">
        <f t="shared" si="102"/>
        <v>0.98236424872883232</v>
      </c>
    </row>
    <row r="168" spans="1:43" x14ac:dyDescent="0.25">
      <c r="A168" s="250" t="s">
        <v>17</v>
      </c>
      <c r="B168" s="251"/>
      <c r="C168" s="252">
        <f>C169-(E168-D168)</f>
        <v>13.40338556499894</v>
      </c>
      <c r="D168" s="253">
        <f>((C160+D160)/2)+0.01</f>
        <v>15.425747723528163</v>
      </c>
      <c r="E168" s="253">
        <f>((D160+E160)/2)+0.01</f>
        <v>17.438109882057386</v>
      </c>
      <c r="F168" s="253">
        <f t="shared" ref="F168:V168" si="116">((E160+F160)/2)+0.01</f>
        <v>19.752326364365995</v>
      </c>
      <c r="G168" s="253">
        <f t="shared" si="116"/>
        <v>22.413675319020889</v>
      </c>
      <c r="H168" s="253">
        <f t="shared" si="116"/>
        <v>25.47422661687402</v>
      </c>
      <c r="I168" s="253">
        <f t="shared" si="116"/>
        <v>28.993860609405122</v>
      </c>
      <c r="J168" s="253">
        <f t="shared" si="116"/>
        <v>33.041439700815886</v>
      </c>
      <c r="K168" s="253">
        <f t="shared" si="116"/>
        <v>37.696155655938263</v>
      </c>
      <c r="L168" s="253">
        <f t="shared" si="116"/>
        <v>43.049079004329002</v>
      </c>
      <c r="M168" s="253">
        <f t="shared" si="116"/>
        <v>49.204940854978354</v>
      </c>
      <c r="N168" s="253">
        <f t="shared" si="116"/>
        <v>56.284181983225096</v>
      </c>
      <c r="O168" s="253">
        <f t="shared" si="116"/>
        <v>64.425309280708859</v>
      </c>
      <c r="P168" s="253">
        <f t="shared" si="116"/>
        <v>73.787605672815189</v>
      </c>
      <c r="Q168" s="253">
        <f t="shared" si="116"/>
        <v>84.554246523737461</v>
      </c>
      <c r="R168" s="253">
        <f t="shared" si="116"/>
        <v>96.935883502298068</v>
      </c>
      <c r="S168" s="253">
        <f t="shared" si="116"/>
        <v>111.17476602764278</v>
      </c>
      <c r="T168" s="253">
        <f t="shared" si="116"/>
        <v>127.54948093178918</v>
      </c>
      <c r="U168" s="253">
        <f t="shared" si="116"/>
        <v>146.38040307155751</v>
      </c>
      <c r="V168" s="254">
        <f t="shared" si="116"/>
        <v>168.03596353229113</v>
      </c>
    </row>
    <row r="169" spans="1:43" x14ac:dyDescent="0.25">
      <c r="A169" s="255"/>
      <c r="B169" s="191"/>
      <c r="C169" s="193">
        <f>(C160+D160)/2</f>
        <v>15.415747723528163</v>
      </c>
      <c r="D169" s="193">
        <f>(D160+E160)/2</f>
        <v>17.428109882057385</v>
      </c>
      <c r="E169" s="193">
        <f t="shared" ref="E169:U169" si="117">(E160+F160)/2</f>
        <v>19.742326364365994</v>
      </c>
      <c r="F169" s="193">
        <f t="shared" si="117"/>
        <v>22.403675319020888</v>
      </c>
      <c r="G169" s="193">
        <f t="shared" si="117"/>
        <v>25.464226616874019</v>
      </c>
      <c r="H169" s="193">
        <f t="shared" si="117"/>
        <v>28.98386060940512</v>
      </c>
      <c r="I169" s="193">
        <f t="shared" si="117"/>
        <v>33.031439700815888</v>
      </c>
      <c r="J169" s="193">
        <f t="shared" si="117"/>
        <v>37.686155655938265</v>
      </c>
      <c r="K169" s="193">
        <f t="shared" si="117"/>
        <v>43.039079004329004</v>
      </c>
      <c r="L169" s="193">
        <f t="shared" si="117"/>
        <v>49.194940854978356</v>
      </c>
      <c r="M169" s="193">
        <f t="shared" si="117"/>
        <v>56.274181983225098</v>
      </c>
      <c r="N169" s="193">
        <f t="shared" si="117"/>
        <v>64.415309280708854</v>
      </c>
      <c r="O169" s="193">
        <f t="shared" si="117"/>
        <v>73.777605672815184</v>
      </c>
      <c r="P169" s="193">
        <f t="shared" si="117"/>
        <v>84.544246523737456</v>
      </c>
      <c r="Q169" s="193">
        <f t="shared" si="117"/>
        <v>96.925883502298063</v>
      </c>
      <c r="R169" s="193">
        <f t="shared" si="117"/>
        <v>111.16476602764277</v>
      </c>
      <c r="S169" s="193">
        <f t="shared" si="117"/>
        <v>127.53948093178917</v>
      </c>
      <c r="T169" s="193">
        <f t="shared" si="117"/>
        <v>146.37040307155752</v>
      </c>
      <c r="U169" s="193">
        <f t="shared" si="117"/>
        <v>168.02596353229114</v>
      </c>
      <c r="V169" s="256">
        <f>(U169-T169)+V168</f>
        <v>189.69152399302476</v>
      </c>
    </row>
    <row r="170" spans="1:43" x14ac:dyDescent="0.25">
      <c r="A170" s="255"/>
      <c r="B170" s="191"/>
      <c r="C170" s="257">
        <f>SUM(C168:C169)/2</f>
        <v>14.409566644263553</v>
      </c>
      <c r="D170" s="257">
        <f t="shared" ref="D170:V170" si="118">SUM(D168:D169)/2</f>
        <v>16.426928802792773</v>
      </c>
      <c r="E170" s="257">
        <f t="shared" si="118"/>
        <v>18.590218123211692</v>
      </c>
      <c r="F170" s="257">
        <f t="shared" si="118"/>
        <v>21.078000841693441</v>
      </c>
      <c r="G170" s="257">
        <f t="shared" si="118"/>
        <v>23.938950967947456</v>
      </c>
      <c r="H170" s="257">
        <f t="shared" si="118"/>
        <v>27.22904361313957</v>
      </c>
      <c r="I170" s="257">
        <f t="shared" si="118"/>
        <v>31.012650155110506</v>
      </c>
      <c r="J170" s="257">
        <f t="shared" si="118"/>
        <v>35.363797678377075</v>
      </c>
      <c r="K170" s="257">
        <f t="shared" si="118"/>
        <v>40.367617330133633</v>
      </c>
      <c r="L170" s="257">
        <f t="shared" si="118"/>
        <v>46.122009929653679</v>
      </c>
      <c r="M170" s="257">
        <f t="shared" si="118"/>
        <v>52.739561419101726</v>
      </c>
      <c r="N170" s="257">
        <f t="shared" si="118"/>
        <v>60.349745631966975</v>
      </c>
      <c r="O170" s="257">
        <f t="shared" si="118"/>
        <v>69.101457476762022</v>
      </c>
      <c r="P170" s="257">
        <f t="shared" si="118"/>
        <v>79.165926098276316</v>
      </c>
      <c r="Q170" s="257">
        <f t="shared" si="118"/>
        <v>90.740065013017755</v>
      </c>
      <c r="R170" s="257">
        <f t="shared" si="118"/>
        <v>104.05032476497041</v>
      </c>
      <c r="S170" s="257">
        <f t="shared" si="118"/>
        <v>119.35712347971597</v>
      </c>
      <c r="T170" s="257">
        <f t="shared" si="118"/>
        <v>136.95994200167334</v>
      </c>
      <c r="U170" s="257">
        <f t="shared" si="118"/>
        <v>157.20318330192433</v>
      </c>
      <c r="V170" s="258">
        <f t="shared" si="118"/>
        <v>178.86374376265795</v>
      </c>
    </row>
    <row r="171" spans="1:43" x14ac:dyDescent="0.25">
      <c r="A171" s="255"/>
      <c r="B171" s="191"/>
      <c r="C171" s="196">
        <f>C160</f>
        <v>14.479765324212245</v>
      </c>
      <c r="D171" s="196">
        <f t="shared" ref="D171:V171" si="119">D160</f>
        <v>16.351730122844081</v>
      </c>
      <c r="E171" s="196">
        <f t="shared" si="119"/>
        <v>18.504489641270691</v>
      </c>
      <c r="F171" s="196">
        <f t="shared" si="119"/>
        <v>20.980163087461293</v>
      </c>
      <c r="G171" s="196">
        <f t="shared" si="119"/>
        <v>23.827187550580483</v>
      </c>
      <c r="H171" s="196">
        <f t="shared" si="119"/>
        <v>27.101265683167554</v>
      </c>
      <c r="I171" s="196">
        <f t="shared" si="119"/>
        <v>30.866455535642686</v>
      </c>
      <c r="J171" s="196">
        <f t="shared" si="119"/>
        <v>35.19642386598909</v>
      </c>
      <c r="K171" s="196">
        <f t="shared" si="119"/>
        <v>40.175887445887447</v>
      </c>
      <c r="L171" s="196">
        <f t="shared" si="119"/>
        <v>45.902270562770561</v>
      </c>
      <c r="M171" s="196">
        <f t="shared" si="119"/>
        <v>52.487611147186144</v>
      </c>
      <c r="N171" s="196">
        <f t="shared" si="119"/>
        <v>60.060752819264053</v>
      </c>
      <c r="O171" s="196">
        <f t="shared" si="119"/>
        <v>68.769865742153655</v>
      </c>
      <c r="P171" s="196">
        <f t="shared" si="119"/>
        <v>78.785345603476713</v>
      </c>
      <c r="Q171" s="196">
        <f t="shared" si="119"/>
        <v>90.303147443998199</v>
      </c>
      <c r="R171" s="196">
        <f t="shared" si="119"/>
        <v>103.54861956059793</v>
      </c>
      <c r="S171" s="196">
        <f t="shared" si="119"/>
        <v>118.78091249468761</v>
      </c>
      <c r="T171" s="196">
        <f t="shared" si="119"/>
        <v>136.29804936889073</v>
      </c>
      <c r="U171" s="196">
        <f t="shared" si="119"/>
        <v>156.44275677422434</v>
      </c>
      <c r="V171" s="259">
        <f t="shared" si="119"/>
        <v>179.60917029035798</v>
      </c>
    </row>
    <row r="172" spans="1:43" x14ac:dyDescent="0.25">
      <c r="A172" s="260"/>
      <c r="B172" s="261"/>
      <c r="C172" s="145"/>
      <c r="D172" s="145"/>
      <c r="E172" s="145"/>
      <c r="F172" s="262"/>
      <c r="G172" s="145"/>
      <c r="H172" s="145"/>
      <c r="I172" s="145"/>
      <c r="J172" s="145"/>
      <c r="K172" s="263"/>
      <c r="L172" s="262"/>
      <c r="M172" s="145"/>
      <c r="N172" s="262"/>
      <c r="O172" s="145"/>
      <c r="P172" s="145"/>
      <c r="Q172" s="262"/>
      <c r="R172" s="262"/>
      <c r="S172" s="262"/>
      <c r="T172" s="262"/>
      <c r="U172" s="262"/>
      <c r="V172" s="264"/>
    </row>
    <row r="173" spans="1:43" x14ac:dyDescent="0.25">
      <c r="A173" s="47"/>
      <c r="B173" s="265"/>
      <c r="C173" s="47"/>
      <c r="D173" s="47"/>
      <c r="E173" s="47"/>
      <c r="F173" s="266"/>
      <c r="G173" s="47"/>
      <c r="H173" s="47"/>
      <c r="I173" s="47"/>
      <c r="J173" s="47"/>
      <c r="K173" s="267"/>
      <c r="L173" s="266"/>
      <c r="M173" s="47"/>
      <c r="N173" s="266"/>
      <c r="O173" s="47"/>
      <c r="P173" s="47"/>
      <c r="Q173" s="266"/>
      <c r="R173" s="266"/>
      <c r="S173" s="266"/>
      <c r="T173" s="266"/>
      <c r="U173" s="266"/>
      <c r="V173" s="266"/>
    </row>
    <row r="174" spans="1:43" ht="15.75" thickBot="1" x14ac:dyDescent="0.3">
      <c r="A174" s="268"/>
      <c r="B174" s="269"/>
      <c r="C174" s="268"/>
      <c r="D174" s="268"/>
      <c r="E174" s="268"/>
      <c r="F174" s="270"/>
      <c r="G174" s="268"/>
      <c r="H174" s="268"/>
      <c r="I174" s="268"/>
      <c r="J174" s="268"/>
      <c r="K174" s="271"/>
      <c r="L174" s="270"/>
      <c r="M174" s="268"/>
      <c r="N174" s="270"/>
      <c r="O174" s="268"/>
      <c r="P174" s="268"/>
      <c r="Q174" s="270"/>
      <c r="R174" s="270"/>
      <c r="S174" s="270"/>
      <c r="T174" s="270"/>
      <c r="U174" s="270"/>
      <c r="V174" s="270"/>
    </row>
    <row r="175" spans="1:43" ht="15.75" thickTop="1" x14ac:dyDescent="0.25">
      <c r="A175" s="47"/>
      <c r="B175" s="265"/>
      <c r="C175" s="47"/>
      <c r="D175" s="47"/>
      <c r="E175" s="47"/>
      <c r="F175" s="266"/>
      <c r="G175" s="47"/>
      <c r="H175" s="47"/>
      <c r="I175" s="47"/>
      <c r="J175" s="47"/>
      <c r="K175" s="267"/>
      <c r="L175" s="266"/>
      <c r="M175" s="47"/>
      <c r="N175" s="266"/>
      <c r="O175" s="47"/>
      <c r="P175" s="47"/>
      <c r="Q175" s="266"/>
      <c r="R175" s="266"/>
      <c r="S175" s="266"/>
      <c r="T175" s="266"/>
      <c r="U175" s="266"/>
      <c r="V175" s="266"/>
    </row>
    <row r="176" spans="1:43" x14ac:dyDescent="0.25">
      <c r="B176" s="117"/>
      <c r="F176" s="244"/>
      <c r="K176" s="87"/>
      <c r="L176" s="244"/>
      <c r="N176" s="244"/>
      <c r="Q176" s="244"/>
      <c r="R176" s="244"/>
      <c r="S176" s="244"/>
      <c r="T176" s="244"/>
      <c r="U176" s="244"/>
      <c r="V176" s="244"/>
    </row>
    <row r="177" spans="1:22" x14ac:dyDescent="0.25">
      <c r="B177" s="117"/>
      <c r="F177" s="244"/>
      <c r="K177" s="272" t="s">
        <v>77</v>
      </c>
      <c r="L177" s="244"/>
      <c r="N177" s="244"/>
      <c r="Q177" s="244"/>
      <c r="R177" s="244"/>
      <c r="S177" s="244"/>
      <c r="T177" s="244"/>
      <c r="U177" s="244"/>
      <c r="V177" s="244"/>
    </row>
    <row r="178" spans="1:22" x14ac:dyDescent="0.25">
      <c r="B178" s="273" t="s">
        <v>59</v>
      </c>
      <c r="F178" s="244"/>
      <c r="L178" s="244"/>
      <c r="N178" s="244"/>
      <c r="Q178" s="244"/>
      <c r="R178" s="244"/>
      <c r="S178" s="244"/>
      <c r="T178" s="244"/>
      <c r="U178" s="244"/>
      <c r="V178" s="244"/>
    </row>
    <row r="179" spans="1:22" x14ac:dyDescent="0.25">
      <c r="J179" s="148" t="s">
        <v>60</v>
      </c>
      <c r="K179" s="93">
        <v>1</v>
      </c>
    </row>
    <row r="180" spans="1:22" x14ac:dyDescent="0.25">
      <c r="A180" s="217" t="s">
        <v>163</v>
      </c>
      <c r="B180" s="274"/>
      <c r="C180" s="274"/>
      <c r="D180" s="275" t="s">
        <v>16</v>
      </c>
      <c r="E180" s="275" t="s">
        <v>15</v>
      </c>
      <c r="F180" s="276" t="s">
        <v>14</v>
      </c>
      <c r="G180" s="276" t="s">
        <v>13</v>
      </c>
      <c r="H180" s="276" t="s">
        <v>3</v>
      </c>
      <c r="I180" s="276" t="s">
        <v>4</v>
      </c>
      <c r="J180" s="276" t="s">
        <v>5</v>
      </c>
      <c r="K180" s="276" t="s">
        <v>6</v>
      </c>
      <c r="L180" s="276" t="s">
        <v>20</v>
      </c>
      <c r="M180" s="276" t="s">
        <v>21</v>
      </c>
      <c r="N180" s="276" t="s">
        <v>22</v>
      </c>
      <c r="O180" s="276" t="s">
        <v>23</v>
      </c>
      <c r="P180" s="276" t="s">
        <v>24</v>
      </c>
      <c r="Q180" s="274"/>
      <c r="R180" s="274"/>
      <c r="S180" s="274"/>
      <c r="T180" s="274"/>
      <c r="U180" s="274"/>
      <c r="V180" s="274"/>
    </row>
    <row r="181" spans="1:22" x14ac:dyDescent="0.25">
      <c r="A181" s="217" t="s">
        <v>162</v>
      </c>
      <c r="B181" s="276" t="s">
        <v>2</v>
      </c>
      <c r="C181" s="277" t="s">
        <v>41</v>
      </c>
      <c r="D181" s="276" t="s">
        <v>41</v>
      </c>
      <c r="E181" s="276" t="s">
        <v>41</v>
      </c>
      <c r="F181" s="276" t="s">
        <v>41</v>
      </c>
      <c r="G181" s="276" t="s">
        <v>41</v>
      </c>
      <c r="H181" s="276" t="s">
        <v>41</v>
      </c>
      <c r="I181" s="276" t="s">
        <v>41</v>
      </c>
      <c r="J181" s="276" t="s">
        <v>41</v>
      </c>
      <c r="K181" s="276" t="s">
        <v>41</v>
      </c>
      <c r="L181" s="276" t="s">
        <v>41</v>
      </c>
      <c r="M181" s="276" t="s">
        <v>41</v>
      </c>
      <c r="N181" s="276" t="s">
        <v>41</v>
      </c>
      <c r="O181" s="276" t="s">
        <v>41</v>
      </c>
      <c r="P181" s="276" t="s">
        <v>41</v>
      </c>
      <c r="Q181" s="277" t="s">
        <v>41</v>
      </c>
      <c r="R181" s="277" t="s">
        <v>41</v>
      </c>
      <c r="S181" s="277" t="s">
        <v>41</v>
      </c>
      <c r="T181" s="277" t="s">
        <v>41</v>
      </c>
      <c r="U181" s="277" t="s">
        <v>41</v>
      </c>
      <c r="V181" s="277" t="s">
        <v>41</v>
      </c>
    </row>
    <row r="182" spans="1:22" x14ac:dyDescent="0.25">
      <c r="B182" s="276">
        <v>1</v>
      </c>
      <c r="C182" s="278">
        <f>(C149*$K$179)/$B182</f>
        <v>2.2982173969985276</v>
      </c>
      <c r="D182" s="156">
        <f t="shared" ref="D182:V193" si="120">(D149*$K$179)/$B182</f>
        <v>2.3429500065483069</v>
      </c>
      <c r="E182" s="156">
        <f t="shared" si="120"/>
        <v>2.394392507530553</v>
      </c>
      <c r="F182" s="156">
        <f t="shared" si="120"/>
        <v>2.4535513836601357</v>
      </c>
      <c r="G182" s="156">
        <f t="shared" si="120"/>
        <v>2.5215840912091561</v>
      </c>
      <c r="H182" s="156">
        <f t="shared" si="120"/>
        <v>2.5998217048905294</v>
      </c>
      <c r="I182" s="156">
        <f t="shared" si="120"/>
        <v>2.6897949606241087</v>
      </c>
      <c r="J182" s="156">
        <f t="shared" si="120"/>
        <v>2.7932642047177252</v>
      </c>
      <c r="K182" s="84">
        <f t="shared" si="120"/>
        <v>2.9122538354253837</v>
      </c>
      <c r="L182" s="143">
        <f t="shared" si="120"/>
        <v>3.0490919107391914</v>
      </c>
      <c r="M182" s="143">
        <f t="shared" si="120"/>
        <v>3.2064556973500697</v>
      </c>
      <c r="N182" s="143">
        <f t="shared" si="120"/>
        <v>3.3874240519525802</v>
      </c>
      <c r="O182" s="143">
        <f t="shared" si="120"/>
        <v>3.5955376597454674</v>
      </c>
      <c r="P182" s="143">
        <f t="shared" si="120"/>
        <v>3.834868308707287</v>
      </c>
      <c r="Q182" s="278">
        <f t="shared" si="120"/>
        <v>4.11009855501338</v>
      </c>
      <c r="R182" s="278">
        <f t="shared" si="120"/>
        <v>4.4266133382653869</v>
      </c>
      <c r="S182" s="278">
        <f t="shared" si="120"/>
        <v>4.7906053390051948</v>
      </c>
      <c r="T182" s="278">
        <f t="shared" si="120"/>
        <v>5.2091961398559734</v>
      </c>
      <c r="U182" s="278">
        <f t="shared" si="120"/>
        <v>5.6905755608343691</v>
      </c>
      <c r="V182" s="278">
        <f t="shared" si="120"/>
        <v>6.2441618949595243</v>
      </c>
    </row>
    <row r="183" spans="1:22" x14ac:dyDescent="0.25">
      <c r="B183" s="276">
        <v>2</v>
      </c>
      <c r="C183" s="278">
        <f t="shared" ref="C183:J193" si="121">(C150*$K$179)/$B183</f>
        <v>1.3476538814310799</v>
      </c>
      <c r="D183" s="160">
        <f t="shared" si="121"/>
        <v>1.3998019636457417</v>
      </c>
      <c r="E183" s="160">
        <f t="shared" si="121"/>
        <v>1.4597722581926029</v>
      </c>
      <c r="F183" s="160">
        <f t="shared" si="121"/>
        <v>1.5287380969214934</v>
      </c>
      <c r="G183" s="160">
        <f t="shared" si="121"/>
        <v>1.6080488114597173</v>
      </c>
      <c r="H183" s="160">
        <f t="shared" si="121"/>
        <v>1.6992561331786749</v>
      </c>
      <c r="I183" s="160">
        <f t="shared" si="121"/>
        <v>1.8041445531554761</v>
      </c>
      <c r="J183" s="160">
        <f t="shared" si="121"/>
        <v>1.9247662361287974</v>
      </c>
      <c r="K183" s="98">
        <f t="shared" si="120"/>
        <v>2.0634811715481169</v>
      </c>
      <c r="L183" s="94">
        <f t="shared" si="120"/>
        <v>2.2230033472803346</v>
      </c>
      <c r="M183" s="94">
        <f t="shared" si="120"/>
        <v>2.4064538493723839</v>
      </c>
      <c r="N183" s="94">
        <f t="shared" si="120"/>
        <v>2.6174219267782419</v>
      </c>
      <c r="O183" s="94">
        <f t="shared" si="120"/>
        <v>2.8600352157949782</v>
      </c>
      <c r="P183" s="94">
        <f t="shared" si="120"/>
        <v>3.1390404981642246</v>
      </c>
      <c r="Q183" s="278">
        <f t="shared" si="120"/>
        <v>3.4598965728888582</v>
      </c>
      <c r="R183" s="278">
        <f t="shared" si="120"/>
        <v>3.8288810588221871</v>
      </c>
      <c r="S183" s="278">
        <f t="shared" si="120"/>
        <v>4.2532132176455146</v>
      </c>
      <c r="T183" s="278">
        <f t="shared" si="120"/>
        <v>4.7411952002923421</v>
      </c>
      <c r="U183" s="278">
        <f t="shared" si="120"/>
        <v>5.3023744803361925</v>
      </c>
      <c r="V183" s="278">
        <f t="shared" si="120"/>
        <v>5.9477306523866211</v>
      </c>
    </row>
    <row r="184" spans="1:22" x14ac:dyDescent="0.25">
      <c r="B184" s="276">
        <v>3</v>
      </c>
      <c r="C184" s="279">
        <f t="shared" si="121"/>
        <v>1.0198008260916529</v>
      </c>
      <c r="D184" s="163">
        <f t="shared" si="121"/>
        <v>1.0727709500054008</v>
      </c>
      <c r="E184" s="163">
        <f t="shared" si="121"/>
        <v>1.133686592506211</v>
      </c>
      <c r="F184" s="163">
        <f t="shared" si="121"/>
        <v>1.2037395813821423</v>
      </c>
      <c r="G184" s="163">
        <f t="shared" si="121"/>
        <v>1.2843005185894638</v>
      </c>
      <c r="H184" s="163">
        <f t="shared" si="121"/>
        <v>1.3769455963778832</v>
      </c>
      <c r="I184" s="163">
        <f t="shared" si="121"/>
        <v>1.4834874358345658</v>
      </c>
      <c r="J184" s="163">
        <f t="shared" si="121"/>
        <v>1.6060105512097504</v>
      </c>
      <c r="K184" s="105">
        <f t="shared" si="120"/>
        <v>1.746912133891213</v>
      </c>
      <c r="L184" s="146">
        <f t="shared" si="120"/>
        <v>1.9089489539748949</v>
      </c>
      <c r="M184" s="146">
        <f t="shared" si="120"/>
        <v>2.095291297071129</v>
      </c>
      <c r="N184" s="146">
        <f t="shared" si="120"/>
        <v>2.3095849916317985</v>
      </c>
      <c r="O184" s="146">
        <f t="shared" si="120"/>
        <v>2.5560227403765681</v>
      </c>
      <c r="P184" s="146">
        <f t="shared" si="120"/>
        <v>2.8394261514330537</v>
      </c>
      <c r="Q184" s="279">
        <f t="shared" si="120"/>
        <v>3.1653400741480109</v>
      </c>
      <c r="R184" s="279">
        <f t="shared" si="120"/>
        <v>3.5401410852702124</v>
      </c>
      <c r="S184" s="279">
        <f t="shared" si="120"/>
        <v>3.9711622480607445</v>
      </c>
      <c r="T184" s="279">
        <f t="shared" si="120"/>
        <v>4.4668365852698555</v>
      </c>
      <c r="U184" s="279">
        <f t="shared" si="120"/>
        <v>5.0368620730603331</v>
      </c>
      <c r="V184" s="279">
        <f t="shared" si="120"/>
        <v>5.6923913840193832</v>
      </c>
    </row>
    <row r="185" spans="1:22" x14ac:dyDescent="0.25">
      <c r="B185" s="276">
        <v>4</v>
      </c>
      <c r="C185" s="278">
        <f t="shared" si="121"/>
        <v>0.8476253858092313</v>
      </c>
      <c r="D185" s="160">
        <f t="shared" si="121"/>
        <v>0.89976919368061603</v>
      </c>
      <c r="E185" s="160">
        <f t="shared" si="121"/>
        <v>0.95973457273270846</v>
      </c>
      <c r="F185" s="160">
        <f t="shared" si="121"/>
        <v>1.0286947586426147</v>
      </c>
      <c r="G185" s="160">
        <f t="shared" si="121"/>
        <v>1.1079989724390067</v>
      </c>
      <c r="H185" s="160">
        <f t="shared" si="121"/>
        <v>1.1991988183048576</v>
      </c>
      <c r="I185" s="160">
        <f t="shared" si="121"/>
        <v>1.3040786410505862</v>
      </c>
      <c r="J185" s="160">
        <f t="shared" si="121"/>
        <v>1.4246904372081741</v>
      </c>
      <c r="K185" s="98">
        <f t="shared" si="120"/>
        <v>1.5633940027894</v>
      </c>
      <c r="L185" s="94">
        <f t="shared" si="120"/>
        <v>1.7229031032078099</v>
      </c>
      <c r="M185" s="94">
        <f t="shared" si="120"/>
        <v>1.9063385686889813</v>
      </c>
      <c r="N185" s="94">
        <f t="shared" si="120"/>
        <v>2.1172893539923283</v>
      </c>
      <c r="O185" s="94">
        <f t="shared" si="120"/>
        <v>2.3598827570911776</v>
      </c>
      <c r="P185" s="94">
        <f t="shared" si="120"/>
        <v>2.6388651706548538</v>
      </c>
      <c r="Q185" s="278">
        <f t="shared" si="120"/>
        <v>2.9596949462530819</v>
      </c>
      <c r="R185" s="278">
        <f t="shared" si="120"/>
        <v>3.3286491881910441</v>
      </c>
      <c r="S185" s="278">
        <f t="shared" si="120"/>
        <v>3.7529465664197006</v>
      </c>
      <c r="T185" s="278">
        <f t="shared" si="120"/>
        <v>4.2408885513826551</v>
      </c>
      <c r="U185" s="278">
        <f t="shared" si="120"/>
        <v>4.8020218340900538</v>
      </c>
      <c r="V185" s="278">
        <f t="shared" si="120"/>
        <v>5.4473251092035611</v>
      </c>
    </row>
    <row r="186" spans="1:22" x14ac:dyDescent="0.25">
      <c r="B186" s="276">
        <v>5</v>
      </c>
      <c r="C186" s="278">
        <f t="shared" si="121"/>
        <v>0.73772099154961179</v>
      </c>
      <c r="D186" s="160">
        <f t="shared" si="121"/>
        <v>0.78837914028205347</v>
      </c>
      <c r="E186" s="160">
        <f t="shared" si="121"/>
        <v>0.84663601132436139</v>
      </c>
      <c r="F186" s="160">
        <f t="shared" si="121"/>
        <v>0.91363141302301565</v>
      </c>
      <c r="G186" s="160">
        <f t="shared" si="121"/>
        <v>0.99067612497646795</v>
      </c>
      <c r="H186" s="160">
        <f t="shared" si="121"/>
        <v>1.079277543722938</v>
      </c>
      <c r="I186" s="160">
        <f t="shared" si="121"/>
        <v>1.1811691752813787</v>
      </c>
      <c r="J186" s="160">
        <f t="shared" si="121"/>
        <v>1.2983445515735854</v>
      </c>
      <c r="K186" s="98">
        <f t="shared" si="120"/>
        <v>1.4330962343096232</v>
      </c>
      <c r="L186" s="94">
        <f t="shared" si="120"/>
        <v>1.5880606694560666</v>
      </c>
      <c r="M186" s="94">
        <f t="shared" si="120"/>
        <v>1.7662697698744765</v>
      </c>
      <c r="N186" s="94">
        <f t="shared" si="120"/>
        <v>1.9712102353556475</v>
      </c>
      <c r="O186" s="94">
        <f t="shared" si="120"/>
        <v>2.2068917706589946</v>
      </c>
      <c r="P186" s="94">
        <f t="shared" si="120"/>
        <v>2.4779255362578434</v>
      </c>
      <c r="Q186" s="278">
        <f t="shared" si="120"/>
        <v>2.7896143666965196</v>
      </c>
      <c r="R186" s="278">
        <f t="shared" si="120"/>
        <v>3.1480565217009979</v>
      </c>
      <c r="S186" s="278">
        <f t="shared" si="120"/>
        <v>3.5602649999561473</v>
      </c>
      <c r="T186" s="278">
        <f t="shared" si="120"/>
        <v>4.0343047499495688</v>
      </c>
      <c r="U186" s="278">
        <f t="shared" si="120"/>
        <v>4.5794504624420034</v>
      </c>
      <c r="V186" s="278">
        <f t="shared" si="120"/>
        <v>5.2063680318083039</v>
      </c>
    </row>
    <row r="187" spans="1:22" x14ac:dyDescent="0.25">
      <c r="B187" s="276">
        <v>10</v>
      </c>
      <c r="C187" s="279">
        <f t="shared" si="121"/>
        <v>0.46841872735412349</v>
      </c>
      <c r="D187" s="163">
        <f t="shared" si="121"/>
        <v>0.50868153645724201</v>
      </c>
      <c r="E187" s="163">
        <f t="shared" si="121"/>
        <v>0.55498376692582829</v>
      </c>
      <c r="F187" s="163">
        <f t="shared" si="121"/>
        <v>0.60823133196470247</v>
      </c>
      <c r="G187" s="163">
        <f t="shared" si="121"/>
        <v>0.66946603175940778</v>
      </c>
      <c r="H187" s="163">
        <f t="shared" si="121"/>
        <v>0.73988593652331891</v>
      </c>
      <c r="I187" s="163">
        <f t="shared" si="121"/>
        <v>0.82086882700181663</v>
      </c>
      <c r="J187" s="163">
        <f t="shared" si="121"/>
        <v>0.91399915105208918</v>
      </c>
      <c r="K187" s="105">
        <f t="shared" si="120"/>
        <v>1.0210990237099025</v>
      </c>
      <c r="L187" s="146">
        <f t="shared" si="120"/>
        <v>1.1442638772663876</v>
      </c>
      <c r="M187" s="146">
        <f t="shared" si="120"/>
        <v>1.2859034588563456</v>
      </c>
      <c r="N187" s="146">
        <f t="shared" si="120"/>
        <v>1.4487889776847975</v>
      </c>
      <c r="O187" s="146">
        <f t="shared" si="120"/>
        <v>1.636107324337517</v>
      </c>
      <c r="P187" s="146">
        <f t="shared" si="120"/>
        <v>1.8515234229881443</v>
      </c>
      <c r="Q187" s="279">
        <f t="shared" si="120"/>
        <v>2.099251936436366</v>
      </c>
      <c r="R187" s="279">
        <f t="shared" si="120"/>
        <v>2.3841397269018207</v>
      </c>
      <c r="S187" s="279">
        <f t="shared" si="120"/>
        <v>2.7117606859370937</v>
      </c>
      <c r="T187" s="279">
        <f t="shared" si="120"/>
        <v>3.0885247888276575</v>
      </c>
      <c r="U187" s="279">
        <f t="shared" si="120"/>
        <v>3.5218035071518052</v>
      </c>
      <c r="V187" s="279">
        <f t="shared" si="120"/>
        <v>4.0200740332245761</v>
      </c>
    </row>
    <row r="188" spans="1:22" x14ac:dyDescent="0.25">
      <c r="B188" s="276">
        <v>20</v>
      </c>
      <c r="C188" s="278">
        <f t="shared" si="121"/>
        <v>0.31292697508898326</v>
      </c>
      <c r="D188" s="160">
        <f t="shared" si="121"/>
        <v>0.34486602135233069</v>
      </c>
      <c r="E188" s="160">
        <f t="shared" si="121"/>
        <v>0.38159592455518027</v>
      </c>
      <c r="F188" s="160">
        <f t="shared" si="121"/>
        <v>0.42383531323845725</v>
      </c>
      <c r="G188" s="160">
        <f t="shared" si="121"/>
        <v>0.47241061022422581</v>
      </c>
      <c r="H188" s="160">
        <f t="shared" si="121"/>
        <v>0.52827220175785972</v>
      </c>
      <c r="I188" s="160">
        <f t="shared" si="121"/>
        <v>0.59251303202153871</v>
      </c>
      <c r="J188" s="160">
        <f t="shared" si="121"/>
        <v>0.66638998682476935</v>
      </c>
      <c r="K188" s="98">
        <f t="shared" si="120"/>
        <v>0.75134848484848482</v>
      </c>
      <c r="L188" s="94">
        <f t="shared" si="120"/>
        <v>0.84905075757575743</v>
      </c>
      <c r="M188" s="94">
        <f t="shared" si="120"/>
        <v>0.96140837121212108</v>
      </c>
      <c r="N188" s="94">
        <f t="shared" si="120"/>
        <v>1.0906196268939392</v>
      </c>
      <c r="O188" s="94">
        <f t="shared" si="120"/>
        <v>1.2392125709280299</v>
      </c>
      <c r="P188" s="94">
        <f t="shared" si="120"/>
        <v>1.4100944565672344</v>
      </c>
      <c r="Q188" s="278">
        <f t="shared" si="120"/>
        <v>1.6066086250523195</v>
      </c>
      <c r="R188" s="278">
        <f t="shared" si="120"/>
        <v>1.8325999188101676</v>
      </c>
      <c r="S188" s="278">
        <f t="shared" si="120"/>
        <v>2.0924899066316924</v>
      </c>
      <c r="T188" s="278">
        <f t="shared" si="120"/>
        <v>2.3913633926264461</v>
      </c>
      <c r="U188" s="278">
        <f t="shared" si="120"/>
        <v>2.7350679015204125</v>
      </c>
      <c r="V188" s="278">
        <f t="shared" si="120"/>
        <v>3.1303280867484737</v>
      </c>
    </row>
    <row r="189" spans="1:22" x14ac:dyDescent="0.25">
      <c r="B189" s="276">
        <v>30</v>
      </c>
      <c r="C189" s="278">
        <f t="shared" si="121"/>
        <v>0.26390730966821335</v>
      </c>
      <c r="D189" s="160">
        <f t="shared" si="121"/>
        <v>0.29349340611844538</v>
      </c>
      <c r="E189" s="160">
        <f t="shared" si="121"/>
        <v>0.32751741703621212</v>
      </c>
      <c r="F189" s="160">
        <f t="shared" si="121"/>
        <v>0.36664502959164391</v>
      </c>
      <c r="G189" s="160">
        <f t="shared" si="121"/>
        <v>0.41164178403039048</v>
      </c>
      <c r="H189" s="160">
        <f t="shared" si="121"/>
        <v>0.46338805163494901</v>
      </c>
      <c r="I189" s="160">
        <f t="shared" si="121"/>
        <v>0.52289625938019135</v>
      </c>
      <c r="J189" s="160">
        <f t="shared" si="121"/>
        <v>0.59133069828721996</v>
      </c>
      <c r="K189" s="98">
        <f t="shared" si="120"/>
        <v>0.67003030303030298</v>
      </c>
      <c r="L189" s="94">
        <f t="shared" si="120"/>
        <v>0.76053484848484831</v>
      </c>
      <c r="M189" s="94">
        <f t="shared" si="120"/>
        <v>0.86461507575757546</v>
      </c>
      <c r="N189" s="94">
        <f t="shared" si="120"/>
        <v>0.98430733712121166</v>
      </c>
      <c r="O189" s="94">
        <f t="shared" si="120"/>
        <v>1.1219534376893932</v>
      </c>
      <c r="P189" s="94">
        <f t="shared" si="120"/>
        <v>1.2802464533428022</v>
      </c>
      <c r="Q189" s="278">
        <f t="shared" si="120"/>
        <v>1.4622834213442224</v>
      </c>
      <c r="R189" s="278">
        <f t="shared" si="120"/>
        <v>1.6716259345458557</v>
      </c>
      <c r="S189" s="278">
        <f t="shared" si="120"/>
        <v>1.9123698247277339</v>
      </c>
      <c r="T189" s="278">
        <f t="shared" si="120"/>
        <v>2.1892252984368938</v>
      </c>
      <c r="U189" s="278">
        <f t="shared" si="120"/>
        <v>2.5076090932024275</v>
      </c>
      <c r="V189" s="278">
        <f t="shared" si="120"/>
        <v>2.8737504571827914</v>
      </c>
    </row>
    <row r="190" spans="1:22" x14ac:dyDescent="0.25">
      <c r="B190" s="276">
        <v>40</v>
      </c>
      <c r="C190" s="278">
        <f t="shared" si="121"/>
        <v>0.2392170441605756</v>
      </c>
      <c r="D190" s="160">
        <f t="shared" si="121"/>
        <v>0.26759960078466194</v>
      </c>
      <c r="E190" s="160">
        <f t="shared" si="121"/>
        <v>0.30023954090236121</v>
      </c>
      <c r="F190" s="160">
        <f t="shared" si="121"/>
        <v>0.33777547203771541</v>
      </c>
      <c r="G190" s="160">
        <f t="shared" si="121"/>
        <v>0.38094179284337271</v>
      </c>
      <c r="H190" s="160">
        <f t="shared" si="121"/>
        <v>0.43058306176987859</v>
      </c>
      <c r="I190" s="160">
        <f t="shared" si="121"/>
        <v>0.48767052103536035</v>
      </c>
      <c r="J190" s="160">
        <f t="shared" si="121"/>
        <v>0.5533210991906643</v>
      </c>
      <c r="K190" s="98">
        <f t="shared" si="120"/>
        <v>0.62881926406926392</v>
      </c>
      <c r="L190" s="94">
        <f t="shared" si="120"/>
        <v>0.71564215367965345</v>
      </c>
      <c r="M190" s="94">
        <f t="shared" si="120"/>
        <v>0.81548847673160141</v>
      </c>
      <c r="N190" s="94">
        <f t="shared" si="120"/>
        <v>0.93031174824134166</v>
      </c>
      <c r="O190" s="94">
        <f t="shared" si="120"/>
        <v>1.0623585104775428</v>
      </c>
      <c r="P190" s="94">
        <f t="shared" si="120"/>
        <v>1.2142122870491741</v>
      </c>
      <c r="Q190" s="278">
        <f t="shared" si="120"/>
        <v>1.3888441301065502</v>
      </c>
      <c r="R190" s="278">
        <f t="shared" si="120"/>
        <v>1.5896707496225324</v>
      </c>
      <c r="S190" s="278">
        <f t="shared" si="120"/>
        <v>1.820621362065912</v>
      </c>
      <c r="T190" s="278">
        <f t="shared" si="120"/>
        <v>2.0862145663757987</v>
      </c>
      <c r="U190" s="278">
        <f t="shared" si="120"/>
        <v>2.3916467513321686</v>
      </c>
      <c r="V190" s="278">
        <f t="shared" si="120"/>
        <v>2.7428937640319937</v>
      </c>
    </row>
    <row r="191" spans="1:22" x14ac:dyDescent="0.25">
      <c r="B191" s="276">
        <v>50</v>
      </c>
      <c r="C191" s="278">
        <f t="shared" si="121"/>
        <v>0.22425853861819087</v>
      </c>
      <c r="D191" s="160">
        <f t="shared" si="121"/>
        <v>0.25189731941091947</v>
      </c>
      <c r="E191" s="160">
        <f t="shared" si="121"/>
        <v>0.28368191732255732</v>
      </c>
      <c r="F191" s="160">
        <f t="shared" si="121"/>
        <v>0.3202342049209409</v>
      </c>
      <c r="G191" s="160">
        <f t="shared" si="121"/>
        <v>0.36226933565908204</v>
      </c>
      <c r="H191" s="160">
        <f t="shared" si="121"/>
        <v>0.41060973600794431</v>
      </c>
      <c r="I191" s="160">
        <f t="shared" si="121"/>
        <v>0.46620119640913599</v>
      </c>
      <c r="J191" s="160">
        <f t="shared" si="121"/>
        <v>0.5301313758705064</v>
      </c>
      <c r="K191" s="98">
        <f t="shared" si="120"/>
        <v>0.60365108225108211</v>
      </c>
      <c r="L191" s="94">
        <f t="shared" si="120"/>
        <v>0.68819874458874442</v>
      </c>
      <c r="M191" s="94">
        <f t="shared" si="120"/>
        <v>0.7854285562770561</v>
      </c>
      <c r="N191" s="94">
        <f t="shared" si="120"/>
        <v>0.8972428397186144</v>
      </c>
      <c r="O191" s="94">
        <f t="shared" si="120"/>
        <v>1.0258292656764063</v>
      </c>
      <c r="P191" s="94">
        <f t="shared" si="120"/>
        <v>1.1737036555278673</v>
      </c>
      <c r="Q191" s="278">
        <f t="shared" si="120"/>
        <v>1.3437592038570472</v>
      </c>
      <c r="R191" s="278">
        <f t="shared" si="120"/>
        <v>1.5393230844356043</v>
      </c>
      <c r="S191" s="278">
        <f t="shared" si="120"/>
        <v>1.7642215471009448</v>
      </c>
      <c r="T191" s="278">
        <f t="shared" si="120"/>
        <v>2.022854779166086</v>
      </c>
      <c r="U191" s="278">
        <f t="shared" si="120"/>
        <v>2.3202829960409992</v>
      </c>
      <c r="V191" s="278">
        <f t="shared" si="120"/>
        <v>2.6623254454471486</v>
      </c>
    </row>
    <row r="192" spans="1:22" x14ac:dyDescent="0.25">
      <c r="B192" s="276">
        <v>60</v>
      </c>
      <c r="C192" s="278">
        <f t="shared" si="121"/>
        <v>0.21416591305843247</v>
      </c>
      <c r="D192" s="160">
        <f t="shared" si="121"/>
        <v>0.2412908000171973</v>
      </c>
      <c r="E192" s="160">
        <f t="shared" si="121"/>
        <v>0.27248442001977691</v>
      </c>
      <c r="F192" s="160">
        <f t="shared" si="121"/>
        <v>0.30835708302274345</v>
      </c>
      <c r="G192" s="160">
        <f t="shared" si="121"/>
        <v>0.34961064547615489</v>
      </c>
      <c r="H192" s="160">
        <f t="shared" si="121"/>
        <v>0.39705224229757813</v>
      </c>
      <c r="I192" s="160">
        <f t="shared" si="121"/>
        <v>0.45161007864221481</v>
      </c>
      <c r="J192" s="160">
        <f t="shared" si="121"/>
        <v>0.51435159043854706</v>
      </c>
      <c r="K192" s="98">
        <f t="shared" si="120"/>
        <v>0.58650432900432903</v>
      </c>
      <c r="L192" s="94">
        <f t="shared" si="120"/>
        <v>0.6694799783549783</v>
      </c>
      <c r="M192" s="94">
        <f t="shared" si="120"/>
        <v>0.764901975108225</v>
      </c>
      <c r="N192" s="94">
        <f t="shared" si="120"/>
        <v>0.87463727137445868</v>
      </c>
      <c r="O192" s="94">
        <f t="shared" si="120"/>
        <v>1.0008328620806275</v>
      </c>
      <c r="P192" s="94">
        <f t="shared" si="120"/>
        <v>1.1459577913927215</v>
      </c>
      <c r="Q192" s="278">
        <f t="shared" si="120"/>
        <v>1.3128514601016297</v>
      </c>
      <c r="R192" s="278">
        <f t="shared" si="120"/>
        <v>1.5047791791168739</v>
      </c>
      <c r="S192" s="278">
        <f t="shared" si="120"/>
        <v>1.7254960559844048</v>
      </c>
      <c r="T192" s="278">
        <f t="shared" si="120"/>
        <v>1.9793204643820654</v>
      </c>
      <c r="U192" s="278">
        <f t="shared" si="120"/>
        <v>2.2712185340393756</v>
      </c>
      <c r="V192" s="278">
        <f t="shared" si="120"/>
        <v>2.6069013141452815</v>
      </c>
    </row>
    <row r="193" spans="1:26" x14ac:dyDescent="0.25">
      <c r="B193" s="276">
        <v>70</v>
      </c>
      <c r="C193" s="279">
        <f t="shared" si="121"/>
        <v>0.20685379034588922</v>
      </c>
      <c r="D193" s="163">
        <f t="shared" si="121"/>
        <v>0.2335961446120583</v>
      </c>
      <c r="E193" s="163">
        <f t="shared" si="121"/>
        <v>0.26434985201815275</v>
      </c>
      <c r="F193" s="163">
        <f t="shared" si="121"/>
        <v>0.29971661553516132</v>
      </c>
      <c r="G193" s="163">
        <f t="shared" si="121"/>
        <v>0.34038839357972117</v>
      </c>
      <c r="H193" s="163">
        <f t="shared" si="121"/>
        <v>0.38716093833096504</v>
      </c>
      <c r="I193" s="163">
        <f t="shared" si="121"/>
        <v>0.44094936479489549</v>
      </c>
      <c r="J193" s="163">
        <f t="shared" si="121"/>
        <v>0.50280605522841559</v>
      </c>
      <c r="K193" s="105">
        <f t="shared" si="120"/>
        <v>0.57394124922696355</v>
      </c>
      <c r="L193" s="146">
        <f t="shared" si="120"/>
        <v>0.65574672232529374</v>
      </c>
      <c r="M193" s="146">
        <f t="shared" si="120"/>
        <v>0.74982301638837345</v>
      </c>
      <c r="N193" s="146">
        <f t="shared" si="120"/>
        <v>0.85801075456091502</v>
      </c>
      <c r="O193" s="146">
        <f t="shared" si="120"/>
        <v>0.98242665345933788</v>
      </c>
      <c r="P193" s="146">
        <f t="shared" si="120"/>
        <v>1.1255049371925245</v>
      </c>
      <c r="Q193" s="279">
        <f t="shared" si="120"/>
        <v>1.2900449634856885</v>
      </c>
      <c r="R193" s="279">
        <f t="shared" si="120"/>
        <v>1.4792659937228276</v>
      </c>
      <c r="S193" s="279">
        <f t="shared" si="120"/>
        <v>1.6968701784955373</v>
      </c>
      <c r="T193" s="279">
        <f t="shared" si="120"/>
        <v>1.9471149909841532</v>
      </c>
      <c r="U193" s="279">
        <f t="shared" si="120"/>
        <v>2.2348965253460618</v>
      </c>
      <c r="V193" s="279">
        <f t="shared" si="120"/>
        <v>2.5658452898622568</v>
      </c>
    </row>
    <row r="194" spans="1:26" x14ac:dyDescent="0.25">
      <c r="K194" s="93"/>
    </row>
    <row r="195" spans="1:26" x14ac:dyDescent="0.25">
      <c r="K195" s="93"/>
    </row>
    <row r="196" spans="1:26" x14ac:dyDescent="0.25">
      <c r="K196" s="93"/>
    </row>
    <row r="197" spans="1:26" x14ac:dyDescent="0.25">
      <c r="K197" s="93"/>
    </row>
    <row r="198" spans="1:26" x14ac:dyDescent="0.25">
      <c r="B198" s="280">
        <v>0.9</v>
      </c>
      <c r="C198" s="281" t="s">
        <v>42</v>
      </c>
      <c r="D198" s="282"/>
      <c r="E198" s="282"/>
      <c r="F198" s="282"/>
      <c r="G198" s="282"/>
      <c r="H198" s="282"/>
      <c r="I198" s="282"/>
      <c r="J198" s="282"/>
      <c r="K198" s="283"/>
      <c r="L198" s="282"/>
      <c r="M198" s="282"/>
      <c r="N198" s="282"/>
      <c r="O198" s="282"/>
      <c r="P198" s="67"/>
    </row>
    <row r="199" spans="1:26" x14ac:dyDescent="0.25">
      <c r="B199" s="284">
        <v>0.96</v>
      </c>
      <c r="C199" s="47" t="s">
        <v>43</v>
      </c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70"/>
    </row>
    <row r="200" spans="1:26" x14ac:dyDescent="0.25">
      <c r="B200" s="285">
        <v>85</v>
      </c>
      <c r="C200" s="41" t="s">
        <v>44</v>
      </c>
      <c r="D200" s="47"/>
      <c r="E200" s="47"/>
      <c r="F200" s="47"/>
      <c r="G200" s="47"/>
      <c r="H200" s="41" t="s">
        <v>121</v>
      </c>
      <c r="I200" s="47"/>
      <c r="J200" s="47"/>
      <c r="K200" s="47"/>
      <c r="L200" s="47"/>
      <c r="M200" s="47"/>
      <c r="N200" s="47"/>
      <c r="O200" s="47"/>
      <c r="P200" s="70"/>
    </row>
    <row r="201" spans="1:26" x14ac:dyDescent="0.25">
      <c r="B201" s="284"/>
      <c r="C201" s="41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70"/>
    </row>
    <row r="202" spans="1:26" x14ac:dyDescent="0.25">
      <c r="B202" s="286" t="s">
        <v>75</v>
      </c>
      <c r="C202" s="41"/>
      <c r="D202" s="47"/>
      <c r="E202" s="47"/>
      <c r="F202" s="47"/>
      <c r="G202" s="47"/>
      <c r="H202" s="287" t="s">
        <v>84</v>
      </c>
      <c r="I202" s="47"/>
      <c r="J202" s="47"/>
      <c r="L202" s="47"/>
      <c r="M202" s="47"/>
      <c r="N202" s="47"/>
      <c r="O202" s="47"/>
      <c r="P202" s="70"/>
    </row>
    <row r="203" spans="1:26" x14ac:dyDescent="0.25">
      <c r="B203" s="284"/>
      <c r="C203" s="41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70"/>
    </row>
    <row r="204" spans="1:26" x14ac:dyDescent="0.25">
      <c r="B204" s="288" t="s">
        <v>61</v>
      </c>
      <c r="C204" s="47"/>
      <c r="D204" s="289">
        <f t="shared" ref="D204:H204" si="122">D207/$K207</f>
        <v>0.80451435175329744</v>
      </c>
      <c r="E204" s="289">
        <f t="shared" si="122"/>
        <v>0.82217850600952569</v>
      </c>
      <c r="F204" s="289">
        <f t="shared" si="122"/>
        <v>0.84249228340418802</v>
      </c>
      <c r="G204" s="289">
        <f t="shared" si="122"/>
        <v>0.86585312740804965</v>
      </c>
      <c r="H204" s="289">
        <f t="shared" si="122"/>
        <v>0.89271809801249058</v>
      </c>
      <c r="I204" s="289">
        <f>I207/$K207</f>
        <v>0.92361281420759767</v>
      </c>
      <c r="J204" s="289">
        <f>J207/$K207</f>
        <v>0.95914173783197099</v>
      </c>
      <c r="K204" s="289">
        <v>1</v>
      </c>
      <c r="L204" s="289">
        <f>L207/$K207</f>
        <v>1.0469870014932336</v>
      </c>
      <c r="M204" s="289">
        <f>M207/$K207</f>
        <v>1.101022053210452</v>
      </c>
      <c r="N204" s="289">
        <f>N207/$K207</f>
        <v>1.1631623626852534</v>
      </c>
      <c r="O204" s="289">
        <f>O207/$K207</f>
        <v>1.234623718581275</v>
      </c>
      <c r="P204" s="290">
        <f>P207/$K207</f>
        <v>1.3168042778616995</v>
      </c>
    </row>
    <row r="205" spans="1:26" x14ac:dyDescent="0.25">
      <c r="A205" s="217" t="s">
        <v>163</v>
      </c>
      <c r="B205" s="291"/>
      <c r="C205" s="292"/>
      <c r="D205" s="293" t="s">
        <v>16</v>
      </c>
      <c r="E205" s="293" t="s">
        <v>15</v>
      </c>
      <c r="F205" s="294" t="s">
        <v>14</v>
      </c>
      <c r="G205" s="294" t="s">
        <v>13</v>
      </c>
      <c r="H205" s="294" t="s">
        <v>3</v>
      </c>
      <c r="I205" s="294" t="s">
        <v>4</v>
      </c>
      <c r="J205" s="294" t="s">
        <v>5</v>
      </c>
      <c r="K205" s="294" t="s">
        <v>6</v>
      </c>
      <c r="L205" s="294" t="s">
        <v>20</v>
      </c>
      <c r="M205" s="294" t="s">
        <v>21</v>
      </c>
      <c r="N205" s="294" t="s">
        <v>22</v>
      </c>
      <c r="O205" s="294" t="s">
        <v>23</v>
      </c>
      <c r="P205" s="295" t="s">
        <v>24</v>
      </c>
      <c r="Q205" s="274"/>
      <c r="R205" s="274"/>
      <c r="S205" s="274"/>
      <c r="T205" s="274"/>
      <c r="U205" s="274"/>
      <c r="V205" s="274"/>
    </row>
    <row r="206" spans="1:26" x14ac:dyDescent="0.25">
      <c r="A206" s="217" t="s">
        <v>162</v>
      </c>
      <c r="B206" s="296" t="s">
        <v>2</v>
      </c>
      <c r="C206" s="297" t="s">
        <v>41</v>
      </c>
      <c r="D206" s="294" t="s">
        <v>41</v>
      </c>
      <c r="E206" s="294" t="s">
        <v>41</v>
      </c>
      <c r="F206" s="294" t="s">
        <v>41</v>
      </c>
      <c r="G206" s="294" t="s">
        <v>41</v>
      </c>
      <c r="H206" s="294" t="s">
        <v>41</v>
      </c>
      <c r="I206" s="294" t="s">
        <v>41</v>
      </c>
      <c r="J206" s="294" t="s">
        <v>40</v>
      </c>
      <c r="K206" s="294" t="s">
        <v>40</v>
      </c>
      <c r="L206" s="294" t="s">
        <v>40</v>
      </c>
      <c r="M206" s="294" t="s">
        <v>40</v>
      </c>
      <c r="N206" s="294" t="s">
        <v>40</v>
      </c>
      <c r="O206" s="294" t="s">
        <v>40</v>
      </c>
      <c r="P206" s="295" t="s">
        <v>40</v>
      </c>
      <c r="Q206" s="298" t="s">
        <v>40</v>
      </c>
      <c r="R206" s="298" t="s">
        <v>40</v>
      </c>
      <c r="S206" s="298" t="s">
        <v>40</v>
      </c>
      <c r="T206" s="298" t="s">
        <v>40</v>
      </c>
      <c r="U206" s="298" t="s">
        <v>40</v>
      </c>
      <c r="V206" s="298" t="s">
        <v>40</v>
      </c>
    </row>
    <row r="207" spans="1:26" x14ac:dyDescent="0.25">
      <c r="B207" s="296">
        <v>1</v>
      </c>
      <c r="C207" s="299">
        <f t="shared" ref="C207:V218" si="123">SQRT(12*32.2*C182^2/(4*$B$200*($B$199*56)*$B$198^2))</f>
        <v>0.37127701923245576</v>
      </c>
      <c r="D207" s="300">
        <f t="shared" si="123"/>
        <v>0.37850357228084086</v>
      </c>
      <c r="E207" s="300">
        <f t="shared" si="123"/>
        <v>0.38681410828648372</v>
      </c>
      <c r="F207" s="300">
        <f t="shared" si="123"/>
        <v>0.39637122469297292</v>
      </c>
      <c r="G207" s="300">
        <f t="shared" si="123"/>
        <v>0.40736190856043553</v>
      </c>
      <c r="H207" s="300">
        <f t="shared" si="123"/>
        <v>0.42000119500801752</v>
      </c>
      <c r="I207" s="300">
        <f t="shared" si="123"/>
        <v>0.43453637442273685</v>
      </c>
      <c r="J207" s="300">
        <f t="shared" si="123"/>
        <v>0.45125183074966413</v>
      </c>
      <c r="K207" s="301">
        <f t="shared" si="123"/>
        <v>0.47047460552563036</v>
      </c>
      <c r="L207" s="300">
        <f t="shared" si="123"/>
        <v>0.49258079651799169</v>
      </c>
      <c r="M207" s="300">
        <f t="shared" si="123"/>
        <v>0.51800291615920702</v>
      </c>
      <c r="N207" s="300">
        <f t="shared" si="123"/>
        <v>0.54723835374660479</v>
      </c>
      <c r="O207" s="300">
        <f t="shared" si="123"/>
        <v>0.58085910697211218</v>
      </c>
      <c r="P207" s="302">
        <f t="shared" si="123"/>
        <v>0.61952297318144567</v>
      </c>
      <c r="Q207" s="303">
        <f t="shared" si="123"/>
        <v>0.66398641932217917</v>
      </c>
      <c r="R207" s="303">
        <f t="shared" si="123"/>
        <v>0.71511938238402273</v>
      </c>
      <c r="S207" s="303">
        <f t="shared" si="123"/>
        <v>0.77392228990514278</v>
      </c>
      <c r="T207" s="303">
        <f t="shared" si="123"/>
        <v>0.84154563355443079</v>
      </c>
      <c r="U207" s="303">
        <f t="shared" si="123"/>
        <v>0.91931247875111199</v>
      </c>
      <c r="V207" s="303">
        <f t="shared" si="123"/>
        <v>1.0087443507272955</v>
      </c>
      <c r="W207" s="304">
        <f>L207/K207</f>
        <v>1.0469870014932336</v>
      </c>
      <c r="X207" s="304">
        <f>M207/L207</f>
        <v>1.0516100502108932</v>
      </c>
      <c r="Y207" s="304">
        <f>N207/M207</f>
        <v>1.0564387509710704</v>
      </c>
      <c r="Z207" s="304">
        <f>O207/N207</f>
        <v>1.0614371288037958</v>
      </c>
    </row>
    <row r="208" spans="1:26" x14ac:dyDescent="0.25">
      <c r="B208" s="296">
        <v>2</v>
      </c>
      <c r="C208" s="299">
        <f t="shared" si="123"/>
        <v>0.21771348381064462</v>
      </c>
      <c r="D208" s="300">
        <f t="shared" si="123"/>
        <v>0.22613800646399962</v>
      </c>
      <c r="E208" s="300">
        <f t="shared" si="123"/>
        <v>0.23582620751535791</v>
      </c>
      <c r="F208" s="300">
        <f t="shared" si="123"/>
        <v>0.24696763872441996</v>
      </c>
      <c r="G208" s="300">
        <f t="shared" si="123"/>
        <v>0.25978028461484126</v>
      </c>
      <c r="H208" s="300">
        <f t="shared" si="123"/>
        <v>0.27451482738882577</v>
      </c>
      <c r="I208" s="300">
        <f t="shared" si="123"/>
        <v>0.29145955157890802</v>
      </c>
      <c r="J208" s="300">
        <f t="shared" si="123"/>
        <v>0.31094598439750254</v>
      </c>
      <c r="K208" s="301">
        <f t="shared" si="123"/>
        <v>0.33335538213888627</v>
      </c>
      <c r="L208" s="300">
        <f t="shared" si="123"/>
        <v>0.35912618954147757</v>
      </c>
      <c r="M208" s="300">
        <f t="shared" si="123"/>
        <v>0.38876261805445739</v>
      </c>
      <c r="N208" s="300">
        <f t="shared" si="123"/>
        <v>0.4228445108443844</v>
      </c>
      <c r="O208" s="300">
        <f t="shared" si="123"/>
        <v>0.46203868755280042</v>
      </c>
      <c r="P208" s="302">
        <f t="shared" si="123"/>
        <v>0.5071119907674787</v>
      </c>
      <c r="Q208" s="303">
        <f t="shared" si="123"/>
        <v>0.55894628946435887</v>
      </c>
      <c r="R208" s="303">
        <f t="shared" si="123"/>
        <v>0.61855573296577115</v>
      </c>
      <c r="S208" s="303">
        <f t="shared" si="123"/>
        <v>0.68710659299239507</v>
      </c>
      <c r="T208" s="303">
        <f t="shared" si="123"/>
        <v>0.76594008202301267</v>
      </c>
      <c r="U208" s="303">
        <f t="shared" si="123"/>
        <v>0.85659859440822284</v>
      </c>
      <c r="V208" s="303">
        <f t="shared" si="123"/>
        <v>0.96085588365121455</v>
      </c>
      <c r="W208" s="304">
        <f t="shared" ref="W208:Z218" si="124">L208/K208</f>
        <v>1.0773073086063281</v>
      </c>
      <c r="X208" s="304">
        <f t="shared" si="124"/>
        <v>1.0825237183364955</v>
      </c>
      <c r="Y208" s="304">
        <f t="shared" si="124"/>
        <v>1.0876676182511789</v>
      </c>
      <c r="Z208" s="304">
        <f t="shared" si="124"/>
        <v>1.0926917003844949</v>
      </c>
    </row>
    <row r="209" spans="1:26" x14ac:dyDescent="0.25">
      <c r="B209" s="296">
        <v>3</v>
      </c>
      <c r="C209" s="305">
        <f t="shared" si="123"/>
        <v>0.16474882289925835</v>
      </c>
      <c r="D209" s="306">
        <f t="shared" si="123"/>
        <v>0.17330614638865263</v>
      </c>
      <c r="E209" s="306">
        <f t="shared" si="123"/>
        <v>0.18314706840145611</v>
      </c>
      <c r="F209" s="306">
        <f t="shared" si="123"/>
        <v>0.19446412871618007</v>
      </c>
      <c r="G209" s="306">
        <f t="shared" si="123"/>
        <v>0.20747874807811265</v>
      </c>
      <c r="H209" s="306">
        <f t="shared" si="123"/>
        <v>0.22244556034433505</v>
      </c>
      <c r="I209" s="306">
        <f t="shared" si="123"/>
        <v>0.23965739445049092</v>
      </c>
      <c r="J209" s="306">
        <f t="shared" si="123"/>
        <v>0.25945100367257007</v>
      </c>
      <c r="K209" s="307">
        <f t="shared" si="123"/>
        <v>0.28221365427796113</v>
      </c>
      <c r="L209" s="306">
        <f t="shared" si="123"/>
        <v>0.30839070247416089</v>
      </c>
      <c r="M209" s="306">
        <f t="shared" si="123"/>
        <v>0.33849430789979057</v>
      </c>
      <c r="N209" s="306">
        <f t="shared" si="123"/>
        <v>0.37311345413926472</v>
      </c>
      <c r="O209" s="306">
        <f t="shared" si="123"/>
        <v>0.41292547231465998</v>
      </c>
      <c r="P209" s="308">
        <f t="shared" si="123"/>
        <v>0.45870929321636456</v>
      </c>
      <c r="Q209" s="309">
        <f t="shared" si="123"/>
        <v>0.51136068725332473</v>
      </c>
      <c r="R209" s="309">
        <f t="shared" si="123"/>
        <v>0.57190979039582901</v>
      </c>
      <c r="S209" s="309">
        <f t="shared" si="123"/>
        <v>0.64154125900970893</v>
      </c>
      <c r="T209" s="309">
        <f t="shared" si="123"/>
        <v>0.72161744791567073</v>
      </c>
      <c r="U209" s="309">
        <f t="shared" si="123"/>
        <v>0.81370506515752672</v>
      </c>
      <c r="V209" s="309">
        <f t="shared" si="123"/>
        <v>0.91960582498566135</v>
      </c>
      <c r="W209" s="304">
        <f t="shared" si="124"/>
        <v>1.092756136350572</v>
      </c>
      <c r="X209" s="304">
        <f t="shared" si="124"/>
        <v>1.0976151524157962</v>
      </c>
      <c r="Y209" s="304">
        <f t="shared" si="124"/>
        <v>1.1022739391225538</v>
      </c>
      <c r="Z209" s="304">
        <f t="shared" si="124"/>
        <v>1.1067021779400521</v>
      </c>
    </row>
    <row r="210" spans="1:26" x14ac:dyDescent="0.25">
      <c r="B210" s="296">
        <v>4</v>
      </c>
      <c r="C210" s="299">
        <f t="shared" si="123"/>
        <v>0.13693388061547832</v>
      </c>
      <c r="D210" s="300">
        <f t="shared" si="123"/>
        <v>0.14535771274867926</v>
      </c>
      <c r="E210" s="300">
        <f t="shared" si="123"/>
        <v>0.1550451197018603</v>
      </c>
      <c r="F210" s="300">
        <f t="shared" si="123"/>
        <v>0.16618563769801853</v>
      </c>
      <c r="G210" s="300">
        <f t="shared" si="123"/>
        <v>0.17899723339360046</v>
      </c>
      <c r="H210" s="300">
        <f t="shared" si="123"/>
        <v>0.19373056844351966</v>
      </c>
      <c r="I210" s="300">
        <f t="shared" si="123"/>
        <v>0.21067390375092679</v>
      </c>
      <c r="J210" s="300">
        <f t="shared" si="123"/>
        <v>0.23015873935444497</v>
      </c>
      <c r="K210" s="301">
        <f t="shared" si="123"/>
        <v>0.25256630029849086</v>
      </c>
      <c r="L210" s="300">
        <f t="shared" si="123"/>
        <v>0.27833499538414364</v>
      </c>
      <c r="M210" s="300">
        <f t="shared" si="123"/>
        <v>0.30796899473264439</v>
      </c>
      <c r="N210" s="300">
        <f t="shared" si="123"/>
        <v>0.34204809398342012</v>
      </c>
      <c r="O210" s="300">
        <f t="shared" si="123"/>
        <v>0.38123905812181236</v>
      </c>
      <c r="P210" s="302">
        <f t="shared" si="123"/>
        <v>0.42630866688096331</v>
      </c>
      <c r="Q210" s="303">
        <f t="shared" si="123"/>
        <v>0.47813871695398696</v>
      </c>
      <c r="R210" s="303">
        <f t="shared" si="123"/>
        <v>0.53774327453796422</v>
      </c>
      <c r="S210" s="303">
        <f t="shared" si="123"/>
        <v>0.6062885157595379</v>
      </c>
      <c r="T210" s="303">
        <f t="shared" si="123"/>
        <v>0.68511554316434775</v>
      </c>
      <c r="U210" s="303">
        <f t="shared" si="123"/>
        <v>0.77576662467987911</v>
      </c>
      <c r="V210" s="303">
        <f t="shared" si="123"/>
        <v>0.88001536842273997</v>
      </c>
      <c r="W210" s="304">
        <f t="shared" si="124"/>
        <v>1.1020274480609586</v>
      </c>
      <c r="X210" s="304">
        <f t="shared" si="124"/>
        <v>1.1064688229649362</v>
      </c>
      <c r="Y210" s="304">
        <f t="shared" si="124"/>
        <v>1.1106575656434527</v>
      </c>
      <c r="Z210" s="304">
        <f t="shared" si="124"/>
        <v>1.1145773498749327</v>
      </c>
    </row>
    <row r="211" spans="1:26" x14ac:dyDescent="0.25">
      <c r="B211" s="296">
        <v>5</v>
      </c>
      <c r="C211" s="299">
        <f t="shared" si="123"/>
        <v>0.1191788257827408</v>
      </c>
      <c r="D211" s="300">
        <f t="shared" si="123"/>
        <v>0.12736264968285524</v>
      </c>
      <c r="E211" s="300">
        <f t="shared" si="123"/>
        <v>0.13677404716798686</v>
      </c>
      <c r="F211" s="300">
        <f t="shared" si="123"/>
        <v>0.14759715427588821</v>
      </c>
      <c r="G211" s="300">
        <f t="shared" si="123"/>
        <v>0.16004372744997478</v>
      </c>
      <c r="H211" s="300">
        <f t="shared" si="123"/>
        <v>0.17435728660017433</v>
      </c>
      <c r="I211" s="300">
        <f t="shared" si="123"/>
        <v>0.19081787962290381</v>
      </c>
      <c r="J211" s="300">
        <f t="shared" si="123"/>
        <v>0.20974756159904273</v>
      </c>
      <c r="K211" s="301">
        <f t="shared" si="123"/>
        <v>0.23151669587160242</v>
      </c>
      <c r="L211" s="300">
        <f t="shared" si="123"/>
        <v>0.25655120028504613</v>
      </c>
      <c r="M211" s="300">
        <f t="shared" si="123"/>
        <v>0.28534088036050637</v>
      </c>
      <c r="N211" s="300">
        <f t="shared" si="123"/>
        <v>0.31844901244728563</v>
      </c>
      <c r="O211" s="300">
        <f t="shared" si="123"/>
        <v>0.35652336434708176</v>
      </c>
      <c r="P211" s="302">
        <f t="shared" si="123"/>
        <v>0.40030886903184731</v>
      </c>
      <c r="Q211" s="303">
        <f t="shared" si="123"/>
        <v>0.45066219941932772</v>
      </c>
      <c r="R211" s="303">
        <f t="shared" si="123"/>
        <v>0.50856852936493024</v>
      </c>
      <c r="S211" s="303">
        <f t="shared" si="123"/>
        <v>0.57516080880237308</v>
      </c>
      <c r="T211" s="303">
        <f t="shared" si="123"/>
        <v>0.65174193015543225</v>
      </c>
      <c r="U211" s="303">
        <f t="shared" si="123"/>
        <v>0.73981021971145033</v>
      </c>
      <c r="V211" s="303">
        <f t="shared" si="123"/>
        <v>0.84108875270087124</v>
      </c>
      <c r="W211" s="304">
        <f t="shared" si="124"/>
        <v>1.1081326092668828</v>
      </c>
      <c r="X211" s="304">
        <f t="shared" si="124"/>
        <v>1.1122180681418481</v>
      </c>
      <c r="Y211" s="304">
        <f t="shared" si="124"/>
        <v>1.1160301042211325</v>
      </c>
      <c r="Z211" s="304">
        <f t="shared" si="124"/>
        <v>1.1195618463602512</v>
      </c>
    </row>
    <row r="212" spans="1:26" x14ac:dyDescent="0.25">
      <c r="B212" s="296">
        <v>10</v>
      </c>
      <c r="C212" s="305">
        <f t="shared" si="123"/>
        <v>7.5673045148744386E-2</v>
      </c>
      <c r="D212" s="306">
        <f t="shared" si="123"/>
        <v>8.2177501937407707E-2</v>
      </c>
      <c r="E212" s="306">
        <f t="shared" si="123"/>
        <v>8.9657627244370527E-2</v>
      </c>
      <c r="F212" s="306">
        <f t="shared" si="123"/>
        <v>9.8259771347377761E-2</v>
      </c>
      <c r="G212" s="306">
        <f t="shared" si="123"/>
        <v>0.1081522370658361</v>
      </c>
      <c r="H212" s="306">
        <f t="shared" si="123"/>
        <v>0.11952857264206317</v>
      </c>
      <c r="I212" s="306">
        <f t="shared" si="123"/>
        <v>0.13261135855472431</v>
      </c>
      <c r="J212" s="306">
        <f t="shared" si="123"/>
        <v>0.14765656235428462</v>
      </c>
      <c r="K212" s="307">
        <f t="shared" si="123"/>
        <v>0.16495854672377896</v>
      </c>
      <c r="L212" s="306">
        <f t="shared" si="123"/>
        <v>0.18485582874869744</v>
      </c>
      <c r="M212" s="306">
        <f t="shared" si="123"/>
        <v>0.2077377030773537</v>
      </c>
      <c r="N212" s="306">
        <f t="shared" si="123"/>
        <v>0.23405185855530844</v>
      </c>
      <c r="O212" s="306">
        <f t="shared" si="123"/>
        <v>0.26431313735495637</v>
      </c>
      <c r="P212" s="308">
        <f t="shared" si="123"/>
        <v>0.29911360797455144</v>
      </c>
      <c r="Q212" s="309">
        <f t="shared" si="123"/>
        <v>0.33913414918708584</v>
      </c>
      <c r="R212" s="309">
        <f t="shared" si="123"/>
        <v>0.38515777158150033</v>
      </c>
      <c r="S212" s="309">
        <f t="shared" si="123"/>
        <v>0.43808493733507703</v>
      </c>
      <c r="T212" s="309">
        <f t="shared" si="123"/>
        <v>0.49895117795169025</v>
      </c>
      <c r="U212" s="309">
        <f t="shared" si="123"/>
        <v>0.56894735466079527</v>
      </c>
      <c r="V212" s="309">
        <f t="shared" si="123"/>
        <v>0.64944295787626627</v>
      </c>
      <c r="W212" s="304">
        <f t="shared" si="124"/>
        <v>1.1206198916036538</v>
      </c>
      <c r="X212" s="304">
        <f t="shared" si="124"/>
        <v>1.1237822712085701</v>
      </c>
      <c r="Y212" s="304">
        <f t="shared" si="124"/>
        <v>1.1266700993038146</v>
      </c>
      <c r="Z212" s="304">
        <f t="shared" si="124"/>
        <v>1.1292930506360279</v>
      </c>
    </row>
    <row r="213" spans="1:26" x14ac:dyDescent="0.25">
      <c r="B213" s="296">
        <v>20</v>
      </c>
      <c r="C213" s="299">
        <f t="shared" si="123"/>
        <v>5.0553352655062639E-2</v>
      </c>
      <c r="D213" s="300">
        <f t="shared" si="123"/>
        <v>5.5713105561497854E-2</v>
      </c>
      <c r="E213" s="300">
        <f t="shared" si="123"/>
        <v>6.1646821403898364E-2</v>
      </c>
      <c r="F213" s="300">
        <f t="shared" si="123"/>
        <v>6.8470594622658934E-2</v>
      </c>
      <c r="G213" s="300">
        <f t="shared" si="123"/>
        <v>7.6317933824233616E-2</v>
      </c>
      <c r="H213" s="300">
        <f t="shared" si="123"/>
        <v>8.5342373906044502E-2</v>
      </c>
      <c r="I213" s="300">
        <f t="shared" si="123"/>
        <v>9.5720480000127006E-2</v>
      </c>
      <c r="J213" s="300">
        <f t="shared" si="123"/>
        <v>0.10765530200832188</v>
      </c>
      <c r="K213" s="301">
        <f t="shared" si="123"/>
        <v>0.121380347317746</v>
      </c>
      <c r="L213" s="300">
        <f t="shared" si="123"/>
        <v>0.13716414942358371</v>
      </c>
      <c r="M213" s="300">
        <f t="shared" si="123"/>
        <v>0.15531552184529709</v>
      </c>
      <c r="N213" s="300">
        <f t="shared" si="123"/>
        <v>0.17618960013026749</v>
      </c>
      <c r="O213" s="300">
        <f t="shared" si="123"/>
        <v>0.20019479015798344</v>
      </c>
      <c r="P213" s="302">
        <f t="shared" si="123"/>
        <v>0.2278007586898568</v>
      </c>
      <c r="Q213" s="303">
        <f t="shared" si="123"/>
        <v>0.25954762250151114</v>
      </c>
      <c r="R213" s="303">
        <f t="shared" si="123"/>
        <v>0.29605651588491366</v>
      </c>
      <c r="S213" s="303">
        <f t="shared" si="123"/>
        <v>0.33804174327582648</v>
      </c>
      <c r="T213" s="303">
        <f t="shared" si="123"/>
        <v>0.38632475477537626</v>
      </c>
      <c r="U213" s="303">
        <f t="shared" si="123"/>
        <v>0.44185021799985846</v>
      </c>
      <c r="V213" s="303">
        <f t="shared" si="123"/>
        <v>0.50570450070801298</v>
      </c>
      <c r="W213" s="304">
        <f t="shared" si="124"/>
        <v>1.1300358950573715</v>
      </c>
      <c r="X213" s="304">
        <f t="shared" si="124"/>
        <v>1.1323332116882758</v>
      </c>
      <c r="Y213" s="304">
        <f t="shared" si="124"/>
        <v>1.1343978891289574</v>
      </c>
      <c r="Z213" s="304">
        <f t="shared" si="124"/>
        <v>1.1362463505789642</v>
      </c>
    </row>
    <row r="214" spans="1:26" x14ac:dyDescent="0.25">
      <c r="B214" s="296">
        <v>30</v>
      </c>
      <c r="C214" s="299">
        <f t="shared" si="123"/>
        <v>4.2634225733055697E-2</v>
      </c>
      <c r="D214" s="300">
        <f t="shared" si="123"/>
        <v>4.7413859598464621E-2</v>
      </c>
      <c r="E214" s="300">
        <f t="shared" si="123"/>
        <v>5.2910438543684858E-2</v>
      </c>
      <c r="F214" s="300">
        <f t="shared" si="123"/>
        <v>5.9231504330688141E-2</v>
      </c>
      <c r="G214" s="300">
        <f t="shared" si="123"/>
        <v>6.6500729985741913E-2</v>
      </c>
      <c r="H214" s="300">
        <f t="shared" si="123"/>
        <v>7.486033948905374E-2</v>
      </c>
      <c r="I214" s="300">
        <f t="shared" si="123"/>
        <v>8.4473890417862366E-2</v>
      </c>
      <c r="J214" s="300">
        <f t="shared" si="123"/>
        <v>9.5529473985992264E-2</v>
      </c>
      <c r="K214" s="301">
        <f t="shared" si="123"/>
        <v>0.10824339508934164</v>
      </c>
      <c r="L214" s="300">
        <f t="shared" si="123"/>
        <v>0.12286440435819344</v>
      </c>
      <c r="M214" s="300">
        <f t="shared" si="123"/>
        <v>0.139678565017373</v>
      </c>
      <c r="N214" s="300">
        <f t="shared" si="123"/>
        <v>0.15901484977542948</v>
      </c>
      <c r="O214" s="300">
        <f t="shared" si="123"/>
        <v>0.1812515772471944</v>
      </c>
      <c r="P214" s="302">
        <f t="shared" si="123"/>
        <v>0.20682381383972415</v>
      </c>
      <c r="Q214" s="303">
        <f t="shared" si="123"/>
        <v>0.23623188592113331</v>
      </c>
      <c r="R214" s="303">
        <f t="shared" si="123"/>
        <v>0.27005116881475388</v>
      </c>
      <c r="S214" s="303">
        <f t="shared" si="123"/>
        <v>0.30894334414241742</v>
      </c>
      <c r="T214" s="303">
        <f t="shared" si="123"/>
        <v>0.35366934576923065</v>
      </c>
      <c r="U214" s="303">
        <f t="shared" si="123"/>
        <v>0.4051042476400657</v>
      </c>
      <c r="V214" s="303">
        <f t="shared" si="123"/>
        <v>0.46425438479152609</v>
      </c>
      <c r="W214" s="304">
        <f t="shared" si="124"/>
        <v>1.1350753018859392</v>
      </c>
      <c r="X214" s="304">
        <f t="shared" si="124"/>
        <v>1.1368513585933342</v>
      </c>
      <c r="Y214" s="304">
        <f t="shared" si="124"/>
        <v>1.1384341595695193</v>
      </c>
      <c r="Z214" s="304">
        <f t="shared" si="124"/>
        <v>1.1398405715137234</v>
      </c>
    </row>
    <row r="215" spans="1:26" x14ac:dyDescent="0.25">
      <c r="B215" s="296">
        <v>40</v>
      </c>
      <c r="C215" s="299">
        <f t="shared" si="123"/>
        <v>3.8645513353754386E-2</v>
      </c>
      <c r="D215" s="300">
        <f t="shared" si="123"/>
        <v>4.3230715360905468E-2</v>
      </c>
      <c r="E215" s="300">
        <f t="shared" si="123"/>
        <v>4.8503697669129202E-2</v>
      </c>
      <c r="F215" s="300">
        <f t="shared" si="123"/>
        <v>5.4567627323586505E-2</v>
      </c>
      <c r="G215" s="300">
        <f t="shared" si="123"/>
        <v>6.154114642621239E-2</v>
      </c>
      <c r="H215" s="300">
        <f t="shared" si="123"/>
        <v>6.9560693394232168E-2</v>
      </c>
      <c r="I215" s="300">
        <f t="shared" si="123"/>
        <v>7.8783172407454902E-2</v>
      </c>
      <c r="J215" s="300">
        <f t="shared" si="123"/>
        <v>8.9389023272661031E-2</v>
      </c>
      <c r="K215" s="301">
        <f t="shared" si="123"/>
        <v>0.1015857517676481</v>
      </c>
      <c r="L215" s="300">
        <f t="shared" si="123"/>
        <v>0.11561198953688322</v>
      </c>
      <c r="M215" s="300">
        <f t="shared" si="123"/>
        <v>0.13174216297150362</v>
      </c>
      <c r="N215" s="300">
        <f t="shared" si="123"/>
        <v>0.15029186242131709</v>
      </c>
      <c r="O215" s="300">
        <f t="shared" si="123"/>
        <v>0.17162401678860253</v>
      </c>
      <c r="P215" s="302">
        <f t="shared" si="123"/>
        <v>0.19615599431098082</v>
      </c>
      <c r="Q215" s="303">
        <f t="shared" si="123"/>
        <v>0.22436776846171586</v>
      </c>
      <c r="R215" s="303">
        <f t="shared" si="123"/>
        <v>0.25681130873506108</v>
      </c>
      <c r="S215" s="303">
        <f t="shared" si="123"/>
        <v>0.29412138004940813</v>
      </c>
      <c r="T215" s="303">
        <f t="shared" si="123"/>
        <v>0.33702796206090729</v>
      </c>
      <c r="U215" s="303">
        <f t="shared" si="123"/>
        <v>0.3863705313741313</v>
      </c>
      <c r="V215" s="303">
        <f t="shared" si="123"/>
        <v>0.4431144860843389</v>
      </c>
      <c r="W215" s="304">
        <f t="shared" si="124"/>
        <v>1.1380728844859722</v>
      </c>
      <c r="X215" s="304">
        <f t="shared" si="124"/>
        <v>1.1395199018651474</v>
      </c>
      <c r="Y215" s="304">
        <f t="shared" si="124"/>
        <v>1.1408030582724367</v>
      </c>
      <c r="Z215" s="304">
        <f t="shared" si="124"/>
        <v>1.1419381862970361</v>
      </c>
    </row>
    <row r="216" spans="1:26" x14ac:dyDescent="0.25">
      <c r="B216" s="296">
        <v>50</v>
      </c>
      <c r="C216" s="299">
        <f t="shared" si="123"/>
        <v>3.6228966791535352E-2</v>
      </c>
      <c r="D216" s="300">
        <f t="shared" si="123"/>
        <v>4.0694011813535991E-2</v>
      </c>
      <c r="E216" s="300">
        <f t="shared" si="123"/>
        <v>4.5828813588836705E-2</v>
      </c>
      <c r="F216" s="300">
        <f t="shared" si="123"/>
        <v>5.1733835630432545E-2</v>
      </c>
      <c r="G216" s="300">
        <f t="shared" si="123"/>
        <v>5.8524610978267763E-2</v>
      </c>
      <c r="H216" s="300">
        <f t="shared" si="123"/>
        <v>6.6334002628278252E-2</v>
      </c>
      <c r="I216" s="300">
        <f t="shared" si="123"/>
        <v>7.5314803025790328E-2</v>
      </c>
      <c r="J216" s="300">
        <f t="shared" si="123"/>
        <v>8.5642723482929214E-2</v>
      </c>
      <c r="K216" s="301">
        <f t="shared" si="123"/>
        <v>9.7519832008638896E-2</v>
      </c>
      <c r="L216" s="300">
        <f t="shared" si="123"/>
        <v>0.11117850681320506</v>
      </c>
      <c r="M216" s="300">
        <f t="shared" si="123"/>
        <v>0.12688598283845615</v>
      </c>
      <c r="N216" s="300">
        <f t="shared" si="123"/>
        <v>0.14494958026749491</v>
      </c>
      <c r="O216" s="300">
        <f t="shared" si="123"/>
        <v>0.16572271731088942</v>
      </c>
      <c r="P216" s="302">
        <f t="shared" si="123"/>
        <v>0.18961182491079318</v>
      </c>
      <c r="Q216" s="303">
        <f t="shared" si="123"/>
        <v>0.21708429865068243</v>
      </c>
      <c r="R216" s="303">
        <f t="shared" si="123"/>
        <v>0.24867764345155513</v>
      </c>
      <c r="S216" s="303">
        <f t="shared" si="123"/>
        <v>0.28500998997255872</v>
      </c>
      <c r="T216" s="303">
        <f t="shared" si="123"/>
        <v>0.32679218847171282</v>
      </c>
      <c r="U216" s="303">
        <f t="shared" si="123"/>
        <v>0.37484171674574007</v>
      </c>
      <c r="V216" s="303">
        <f t="shared" si="123"/>
        <v>0.43009867426087139</v>
      </c>
      <c r="W216" s="304">
        <f t="shared" si="124"/>
        <v>1.1400604833215482</v>
      </c>
      <c r="X216" s="304">
        <f t="shared" si="124"/>
        <v>1.1412815882807437</v>
      </c>
      <c r="Y216" s="304">
        <f t="shared" si="124"/>
        <v>1.1423608583466329</v>
      </c>
      <c r="Z216" s="304">
        <f t="shared" si="124"/>
        <v>1.143312847164228</v>
      </c>
    </row>
    <row r="217" spans="1:26" x14ac:dyDescent="0.25">
      <c r="B217" s="296">
        <v>60</v>
      </c>
      <c r="C217" s="299">
        <f t="shared" si="123"/>
        <v>3.459850313785743E-2</v>
      </c>
      <c r="D217" s="300">
        <f t="shared" si="123"/>
        <v>3.8980528611261313E-2</v>
      </c>
      <c r="E217" s="300">
        <f t="shared" si="123"/>
        <v>4.4019857905675787E-2</v>
      </c>
      <c r="F217" s="300">
        <f t="shared" si="123"/>
        <v>4.981508659425244E-2</v>
      </c>
      <c r="G217" s="300">
        <f t="shared" si="123"/>
        <v>5.6479599586115571E-2</v>
      </c>
      <c r="H217" s="300">
        <f t="shared" si="123"/>
        <v>6.4143789526758185E-2</v>
      </c>
      <c r="I217" s="300">
        <f t="shared" si="123"/>
        <v>7.2957607958497178E-2</v>
      </c>
      <c r="J217" s="300">
        <f t="shared" si="123"/>
        <v>8.3093499154997044E-2</v>
      </c>
      <c r="K217" s="301">
        <f t="shared" si="123"/>
        <v>9.4749774030971859E-2</v>
      </c>
      <c r="L217" s="300">
        <f t="shared" si="123"/>
        <v>0.1081544901383429</v>
      </c>
      <c r="M217" s="300">
        <f t="shared" si="123"/>
        <v>0.12356991366181962</v>
      </c>
      <c r="N217" s="300">
        <f t="shared" si="123"/>
        <v>0.14129765071381781</v>
      </c>
      <c r="O217" s="300">
        <f t="shared" si="123"/>
        <v>0.16168454832361578</v>
      </c>
      <c r="P217" s="302">
        <f t="shared" si="123"/>
        <v>0.1851294805748834</v>
      </c>
      <c r="Q217" s="303">
        <f t="shared" si="123"/>
        <v>0.21209115266384121</v>
      </c>
      <c r="R217" s="303">
        <f t="shared" si="123"/>
        <v>0.2430970755661426</v>
      </c>
      <c r="S217" s="303">
        <f t="shared" si="123"/>
        <v>0.27875388690378927</v>
      </c>
      <c r="T217" s="303">
        <f t="shared" si="123"/>
        <v>0.3197592199420829</v>
      </c>
      <c r="U217" s="303">
        <f t="shared" si="123"/>
        <v>0.36691535293612065</v>
      </c>
      <c r="V217" s="303">
        <f t="shared" si="123"/>
        <v>0.42114490587926395</v>
      </c>
      <c r="W217" s="304">
        <f t="shared" si="124"/>
        <v>1.1414749137342459</v>
      </c>
      <c r="X217" s="304">
        <f t="shared" si="124"/>
        <v>1.1425315167568031</v>
      </c>
      <c r="Y217" s="304">
        <f t="shared" si="124"/>
        <v>1.1434632146827799</v>
      </c>
      <c r="Z217" s="304">
        <f t="shared" si="124"/>
        <v>1.1442833444633083</v>
      </c>
    </row>
    <row r="218" spans="1:26" x14ac:dyDescent="0.25">
      <c r="B218" s="310">
        <v>70</v>
      </c>
      <c r="C218" s="311">
        <f t="shared" si="123"/>
        <v>3.3417229717631579E-2</v>
      </c>
      <c r="D218" s="312">
        <f t="shared" si="123"/>
        <v>3.7737457034755124E-2</v>
      </c>
      <c r="E218" s="312">
        <f t="shared" si="123"/>
        <v>4.2705718449447205E-2</v>
      </c>
      <c r="F218" s="312">
        <f t="shared" si="123"/>
        <v>4.8419219076343084E-2</v>
      </c>
      <c r="G218" s="312">
        <f t="shared" si="123"/>
        <v>5.4989744797273345E-2</v>
      </c>
      <c r="H218" s="312">
        <f t="shared" si="123"/>
        <v>6.2545849376343152E-2</v>
      </c>
      <c r="I218" s="312">
        <f t="shared" si="123"/>
        <v>7.1235369642273436E-2</v>
      </c>
      <c r="J218" s="312">
        <f t="shared" si="123"/>
        <v>8.1228317948093265E-2</v>
      </c>
      <c r="K218" s="313">
        <f t="shared" si="123"/>
        <v>9.2720208499786044E-2</v>
      </c>
      <c r="L218" s="312">
        <f t="shared" si="123"/>
        <v>0.10593588263423274</v>
      </c>
      <c r="M218" s="312">
        <f t="shared" si="123"/>
        <v>0.12113390788884647</v>
      </c>
      <c r="N218" s="312">
        <f t="shared" si="123"/>
        <v>0.13861163693165224</v>
      </c>
      <c r="O218" s="312">
        <f t="shared" si="123"/>
        <v>0.15871102533087886</v>
      </c>
      <c r="P218" s="314">
        <f t="shared" si="123"/>
        <v>0.18182532198998952</v>
      </c>
      <c r="Q218" s="309">
        <f t="shared" si="123"/>
        <v>0.20840676314796669</v>
      </c>
      <c r="R218" s="309">
        <f t="shared" si="123"/>
        <v>0.23897542047964052</v>
      </c>
      <c r="S218" s="309">
        <f t="shared" si="123"/>
        <v>0.27412937641106538</v>
      </c>
      <c r="T218" s="309">
        <f t="shared" si="123"/>
        <v>0.31455642573220394</v>
      </c>
      <c r="U218" s="309">
        <f t="shared" si="123"/>
        <v>0.36104753245151333</v>
      </c>
      <c r="V218" s="309">
        <f t="shared" si="123"/>
        <v>0.41451230517871912</v>
      </c>
      <c r="W218" s="304">
        <f t="shared" si="124"/>
        <v>1.1425328345166221</v>
      </c>
      <c r="X218" s="304">
        <f t="shared" si="124"/>
        <v>1.143464375589226</v>
      </c>
      <c r="Y218" s="304">
        <f t="shared" si="124"/>
        <v>1.1442843655208703</v>
      </c>
      <c r="Z218" s="304">
        <f t="shared" si="124"/>
        <v>1.1450050576138668</v>
      </c>
    </row>
    <row r="219" spans="1:26" x14ac:dyDescent="0.25">
      <c r="D219" s="87"/>
      <c r="E219" s="87"/>
      <c r="F219" s="87"/>
      <c r="G219" s="87"/>
      <c r="H219" s="87"/>
      <c r="I219" s="87"/>
      <c r="J219" s="87"/>
      <c r="K219" s="315"/>
    </row>
    <row r="220" spans="1:26" x14ac:dyDescent="0.25">
      <c r="D220" s="87"/>
      <c r="E220" s="87"/>
      <c r="F220" s="87"/>
      <c r="G220" s="87"/>
      <c r="H220" s="87"/>
      <c r="I220" s="87"/>
      <c r="J220" s="87"/>
      <c r="K220" s="315"/>
      <c r="Q220" s="316"/>
    </row>
    <row r="221" spans="1:26" x14ac:dyDescent="0.25">
      <c r="D221" s="87"/>
      <c r="E221" s="87"/>
      <c r="F221" s="87"/>
      <c r="G221" s="87"/>
      <c r="H221" s="87"/>
      <c r="I221" s="87"/>
      <c r="J221" s="87"/>
      <c r="Q221" s="316"/>
    </row>
    <row r="222" spans="1:26" x14ac:dyDescent="0.25">
      <c r="B222" s="47"/>
      <c r="C222" s="47"/>
      <c r="D222" s="87"/>
      <c r="E222" s="87"/>
      <c r="F222" s="87"/>
      <c r="G222" s="87"/>
      <c r="H222" s="87"/>
      <c r="I222" s="87"/>
      <c r="J222" s="87"/>
      <c r="Q222" s="316"/>
    </row>
    <row r="223" spans="1:26" x14ac:dyDescent="0.25">
      <c r="A223" s="217" t="s">
        <v>163</v>
      </c>
      <c r="B223" s="317" t="s">
        <v>62</v>
      </c>
      <c r="C223" s="318">
        <v>0.9</v>
      </c>
      <c r="D223" s="87"/>
      <c r="E223" s="87"/>
      <c r="F223" s="87"/>
      <c r="G223" s="87"/>
      <c r="H223" s="87"/>
      <c r="I223" s="319" t="s">
        <v>64</v>
      </c>
      <c r="J223" s="320" t="s">
        <v>65</v>
      </c>
      <c r="K223" s="282"/>
      <c r="L223" s="67"/>
      <c r="N223" s="319" t="s">
        <v>66</v>
      </c>
      <c r="O223" s="320" t="s">
        <v>67</v>
      </c>
      <c r="P223" s="67"/>
      <c r="Q223" s="316"/>
    </row>
    <row r="224" spans="1:26" x14ac:dyDescent="0.25">
      <c r="A224" s="217" t="s">
        <v>162</v>
      </c>
      <c r="B224" s="321" t="s">
        <v>43</v>
      </c>
      <c r="C224" s="322">
        <v>0.96</v>
      </c>
      <c r="D224" s="87"/>
      <c r="E224" s="76" t="s">
        <v>2</v>
      </c>
      <c r="F224" s="74"/>
      <c r="G224" s="74"/>
      <c r="H224" s="42" t="s">
        <v>209</v>
      </c>
      <c r="I224" s="323" t="s">
        <v>68</v>
      </c>
      <c r="J224" s="182" t="s">
        <v>69</v>
      </c>
      <c r="K224" s="47"/>
      <c r="L224" s="70"/>
      <c r="N224" s="323" t="s">
        <v>70</v>
      </c>
      <c r="O224" s="182" t="s">
        <v>71</v>
      </c>
      <c r="P224" s="78"/>
      <c r="Q224" s="316"/>
      <c r="S224" s="324" t="s">
        <v>216</v>
      </c>
    </row>
    <row r="225" spans="2:20" x14ac:dyDescent="0.25">
      <c r="B225" s="317" t="s">
        <v>44</v>
      </c>
      <c r="C225" s="318">
        <v>85</v>
      </c>
      <c r="D225" s="87"/>
      <c r="E225" s="76">
        <v>1</v>
      </c>
      <c r="F225" s="234" t="s">
        <v>63</v>
      </c>
      <c r="G225" s="325">
        <f t="shared" ref="G225:G236" si="125">K207</f>
        <v>0.47047460552563036</v>
      </c>
      <c r="H225" s="326">
        <f>G225*2</f>
        <v>0.94094921105126073</v>
      </c>
      <c r="I225" s="327">
        <f>C224*2.20462*25.4*12</f>
        <v>645.0894489599998</v>
      </c>
      <c r="J225" s="289">
        <f>(G225*C$223*SQRT(4*C$225*I$225/32.2)/12)</f>
        <v>2.9121848765984901</v>
      </c>
      <c r="K225" s="47"/>
      <c r="L225" s="70"/>
      <c r="N225" s="328">
        <v>1</v>
      </c>
      <c r="O225" s="329">
        <f t="shared" ref="O225:O236" si="126">N225*J225</f>
        <v>2.9121848765984901</v>
      </c>
      <c r="P225" s="330"/>
      <c r="Q225" s="239">
        <f>K149</f>
        <v>2.9122538354253837</v>
      </c>
      <c r="S225" s="325">
        <v>0.1224897105699941</v>
      </c>
      <c r="T225" s="331">
        <f>G225/S225</f>
        <v>3.8409316450853055</v>
      </c>
    </row>
    <row r="226" spans="2:20" x14ac:dyDescent="0.25">
      <c r="B226" s="47"/>
      <c r="C226" s="47"/>
      <c r="D226" s="87"/>
      <c r="E226" s="76">
        <v>2</v>
      </c>
      <c r="F226" s="234" t="s">
        <v>63</v>
      </c>
      <c r="G226" s="289">
        <f t="shared" si="125"/>
        <v>0.33335538213888627</v>
      </c>
      <c r="H226" s="326">
        <f t="shared" ref="H226:H236" si="127">G226*2</f>
        <v>0.66671076427777254</v>
      </c>
      <c r="I226" s="255"/>
      <c r="J226" s="289">
        <f t="shared" ref="J226:J236" si="128">(G226*C$223*SQRT(4*C$225*I$225/32.2)/12)</f>
        <v>2.0634323106833201</v>
      </c>
      <c r="K226" s="47"/>
      <c r="L226" s="70"/>
      <c r="N226" s="332">
        <v>2</v>
      </c>
      <c r="O226" s="193">
        <f t="shared" si="126"/>
        <v>4.1268646213666402</v>
      </c>
      <c r="P226" s="330"/>
      <c r="Q226" s="239">
        <f t="shared" ref="Q226:Q236" si="129">K150</f>
        <v>4.1269623430962339</v>
      </c>
      <c r="S226" s="289">
        <v>0.16492953757115716</v>
      </c>
      <c r="T226" s="331">
        <f t="shared" ref="T226:T236" si="130">G226/S226</f>
        <v>2.021198792211877</v>
      </c>
    </row>
    <row r="227" spans="2:20" x14ac:dyDescent="0.25">
      <c r="B227" s="47"/>
      <c r="D227" s="87"/>
      <c r="E227" s="76">
        <v>3</v>
      </c>
      <c r="F227" s="234" t="s">
        <v>63</v>
      </c>
      <c r="G227" s="333">
        <f t="shared" si="125"/>
        <v>0.28221365427796113</v>
      </c>
      <c r="H227" s="326">
        <f t="shared" si="127"/>
        <v>0.56442730855592227</v>
      </c>
      <c r="I227" s="255"/>
      <c r="J227" s="289">
        <f t="shared" si="128"/>
        <v>1.7468707690177343</v>
      </c>
      <c r="K227" s="47"/>
      <c r="L227" s="70"/>
      <c r="N227" s="334">
        <v>3</v>
      </c>
      <c r="O227" s="335">
        <f t="shared" si="126"/>
        <v>5.2406123070532029</v>
      </c>
      <c r="P227" s="330"/>
      <c r="Q227" s="239">
        <f t="shared" si="129"/>
        <v>5.2407364016736393</v>
      </c>
      <c r="S227" s="333">
        <v>0.17293240234541141</v>
      </c>
      <c r="T227" s="331">
        <f t="shared" si="130"/>
        <v>1.6319304563541177</v>
      </c>
    </row>
    <row r="228" spans="2:20" x14ac:dyDescent="0.25">
      <c r="B228" s="47"/>
      <c r="E228" s="76">
        <v>4</v>
      </c>
      <c r="F228" s="234" t="s">
        <v>63</v>
      </c>
      <c r="G228" s="289">
        <f t="shared" si="125"/>
        <v>0.25256630029849086</v>
      </c>
      <c r="H228" s="326">
        <f t="shared" si="127"/>
        <v>0.50513260059698173</v>
      </c>
      <c r="I228" s="255"/>
      <c r="J228" s="289">
        <f t="shared" si="128"/>
        <v>1.5633569834145458</v>
      </c>
      <c r="K228" s="47"/>
      <c r="L228" s="70"/>
      <c r="N228" s="332">
        <v>4</v>
      </c>
      <c r="O228" s="193">
        <f t="shared" si="126"/>
        <v>6.2534279336581831</v>
      </c>
      <c r="P228" s="330"/>
      <c r="Q228" s="239">
        <f t="shared" si="129"/>
        <v>6.2535760111576</v>
      </c>
      <c r="S228" s="289">
        <v>0.17232602656293841</v>
      </c>
      <c r="T228" s="331">
        <f t="shared" si="130"/>
        <v>1.465630615037981</v>
      </c>
    </row>
    <row r="229" spans="2:20" x14ac:dyDescent="0.25">
      <c r="B229" s="47"/>
      <c r="E229" s="76">
        <v>5</v>
      </c>
      <c r="F229" s="234" t="s">
        <v>63</v>
      </c>
      <c r="G229" s="289">
        <f t="shared" si="125"/>
        <v>0.23151669587160242</v>
      </c>
      <c r="H229" s="326">
        <f t="shared" si="127"/>
        <v>0.46303339174320485</v>
      </c>
      <c r="I229" s="255"/>
      <c r="J229" s="289">
        <f t="shared" si="128"/>
        <v>1.4330623002363148</v>
      </c>
      <c r="K229" s="47"/>
      <c r="L229" s="70"/>
      <c r="N229" s="332">
        <v>5</v>
      </c>
      <c r="O229" s="193">
        <f t="shared" si="126"/>
        <v>7.1653115011815736</v>
      </c>
      <c r="P229" s="330"/>
      <c r="Q229" s="239">
        <f t="shared" si="129"/>
        <v>7.1654811715481159</v>
      </c>
      <c r="S229" s="289">
        <v>0.16827595455777461</v>
      </c>
      <c r="T229" s="331">
        <f t="shared" si="130"/>
        <v>1.3758156742002923</v>
      </c>
    </row>
    <row r="230" spans="2:20" x14ac:dyDescent="0.25">
      <c r="B230" s="47"/>
      <c r="C230" s="235"/>
      <c r="E230" s="76">
        <v>10</v>
      </c>
      <c r="F230" s="234" t="s">
        <v>63</v>
      </c>
      <c r="G230" s="333">
        <f t="shared" si="125"/>
        <v>0.16495854672377896</v>
      </c>
      <c r="H230" s="326">
        <f t="shared" si="127"/>
        <v>0.32991709344755793</v>
      </c>
      <c r="I230" s="255"/>
      <c r="J230" s="289">
        <f t="shared" si="128"/>
        <v>1.0210748452574749</v>
      </c>
      <c r="K230" s="47"/>
      <c r="L230" s="70"/>
      <c r="N230" s="334">
        <v>10</v>
      </c>
      <c r="O230" s="335">
        <f t="shared" si="126"/>
        <v>10.21074845257475</v>
      </c>
      <c r="P230" s="330"/>
      <c r="Q230" s="239">
        <f t="shared" si="129"/>
        <v>10.210990237099024</v>
      </c>
      <c r="S230" s="333">
        <v>0.13252896152984631</v>
      </c>
      <c r="T230" s="331">
        <f t="shared" si="130"/>
        <v>1.2446981008496723</v>
      </c>
    </row>
    <row r="231" spans="2:20" x14ac:dyDescent="0.25">
      <c r="B231" s="47"/>
      <c r="C231" s="47"/>
      <c r="E231" s="76">
        <v>20</v>
      </c>
      <c r="F231" s="234" t="s">
        <v>63</v>
      </c>
      <c r="G231" s="289">
        <f t="shared" si="125"/>
        <v>0.121380347317746</v>
      </c>
      <c r="H231" s="326">
        <f t="shared" si="127"/>
        <v>0.24276069463549199</v>
      </c>
      <c r="I231" s="255"/>
      <c r="J231" s="289">
        <f t="shared" si="128"/>
        <v>0.75133069377908246</v>
      </c>
      <c r="K231" s="47"/>
      <c r="L231" s="70"/>
      <c r="N231" s="332">
        <v>20</v>
      </c>
      <c r="O231" s="193">
        <f t="shared" si="126"/>
        <v>15.026613875581649</v>
      </c>
      <c r="P231" s="330"/>
      <c r="Q231" s="239">
        <f t="shared" si="129"/>
        <v>15.026969696969696</v>
      </c>
      <c r="S231" s="289">
        <v>0.10522534737225155</v>
      </c>
      <c r="T231" s="331">
        <f t="shared" si="130"/>
        <v>1.1535276466072717</v>
      </c>
    </row>
    <row r="232" spans="2:20" x14ac:dyDescent="0.25">
      <c r="E232" s="76">
        <v>30</v>
      </c>
      <c r="F232" s="234" t="s">
        <v>63</v>
      </c>
      <c r="G232" s="289">
        <f t="shared" si="125"/>
        <v>0.10824339508934164</v>
      </c>
      <c r="H232" s="326">
        <f t="shared" si="127"/>
        <v>0.21648679017868327</v>
      </c>
      <c r="I232" s="255"/>
      <c r="J232" s="289">
        <f t="shared" si="128"/>
        <v>0.67001443748207423</v>
      </c>
      <c r="K232" s="47"/>
      <c r="L232" s="70"/>
      <c r="N232" s="332">
        <v>30</v>
      </c>
      <c r="O232" s="193">
        <f t="shared" si="126"/>
        <v>20.100433124462228</v>
      </c>
      <c r="P232" s="330"/>
      <c r="Q232" s="239">
        <f t="shared" si="129"/>
        <v>20.100909090909088</v>
      </c>
      <c r="S232" s="289">
        <v>9.747339512567868E-2</v>
      </c>
      <c r="T232" s="331">
        <f t="shared" si="130"/>
        <v>1.1104916880116518</v>
      </c>
    </row>
    <row r="233" spans="2:20" x14ac:dyDescent="0.25">
      <c r="E233" s="76">
        <v>40</v>
      </c>
      <c r="F233" s="234" t="s">
        <v>63</v>
      </c>
      <c r="G233" s="289">
        <f t="shared" si="125"/>
        <v>0.1015857517676481</v>
      </c>
      <c r="H233" s="326">
        <f t="shared" si="127"/>
        <v>0.2031715035352962</v>
      </c>
      <c r="I233" s="255"/>
      <c r="J233" s="289">
        <f t="shared" si="128"/>
        <v>0.62880437435111813</v>
      </c>
      <c r="K233" s="47"/>
      <c r="L233" s="70"/>
      <c r="N233" s="332">
        <v>40</v>
      </c>
      <c r="O233" s="193">
        <f t="shared" si="126"/>
        <v>25.152174974044726</v>
      </c>
      <c r="P233" s="330"/>
      <c r="Q233" s="239">
        <f t="shared" si="129"/>
        <v>25.152770562770556</v>
      </c>
      <c r="S233" s="289">
        <v>9.3508251794900882E-2</v>
      </c>
      <c r="T233" s="331">
        <f t="shared" si="130"/>
        <v>1.0863827503744188</v>
      </c>
    </row>
    <row r="234" spans="2:20" x14ac:dyDescent="0.25">
      <c r="E234" s="76">
        <v>50</v>
      </c>
      <c r="F234" s="234" t="s">
        <v>63</v>
      </c>
      <c r="G234" s="289">
        <f t="shared" si="125"/>
        <v>9.7519832008638896E-2</v>
      </c>
      <c r="H234" s="326">
        <f t="shared" si="127"/>
        <v>0.19503966401727779</v>
      </c>
      <c r="I234" s="255"/>
      <c r="J234" s="289">
        <f t="shared" si="128"/>
        <v>0.60363678848658309</v>
      </c>
      <c r="K234" s="47"/>
      <c r="L234" s="70"/>
      <c r="N234" s="332">
        <v>50</v>
      </c>
      <c r="O234" s="193">
        <f t="shared" si="126"/>
        <v>30.181839424329155</v>
      </c>
      <c r="P234" s="330"/>
      <c r="Q234" s="239">
        <f t="shared" si="129"/>
        <v>30.182554112554108</v>
      </c>
      <c r="S234" s="289">
        <v>9.1057832030441127E-2</v>
      </c>
      <c r="T234" s="331">
        <f t="shared" si="130"/>
        <v>1.0709658887555931</v>
      </c>
    </row>
    <row r="235" spans="2:20" x14ac:dyDescent="0.25">
      <c r="E235" s="76">
        <v>60</v>
      </c>
      <c r="F235" s="234" t="s">
        <v>63</v>
      </c>
      <c r="G235" s="289">
        <f t="shared" si="125"/>
        <v>9.4749774030971859E-2</v>
      </c>
      <c r="H235" s="326">
        <f t="shared" si="127"/>
        <v>0.18949954806194372</v>
      </c>
      <c r="I235" s="255"/>
      <c r="J235" s="289">
        <f t="shared" si="128"/>
        <v>0.5864904412552584</v>
      </c>
      <c r="K235" s="47"/>
      <c r="L235" s="70"/>
      <c r="N235" s="332">
        <v>60</v>
      </c>
      <c r="O235" s="193">
        <f t="shared" si="126"/>
        <v>35.189426475315507</v>
      </c>
      <c r="P235" s="330"/>
      <c r="Q235" s="239">
        <f t="shared" si="129"/>
        <v>35.190259740259741</v>
      </c>
      <c r="S235" s="289">
        <v>8.936477404914038E-2</v>
      </c>
      <c r="T235" s="331">
        <f t="shared" si="130"/>
        <v>1.0602586426153815</v>
      </c>
    </row>
    <row r="236" spans="2:20" x14ac:dyDescent="0.25">
      <c r="E236" s="76">
        <v>70</v>
      </c>
      <c r="F236" s="234" t="s">
        <v>63</v>
      </c>
      <c r="G236" s="333">
        <f t="shared" si="125"/>
        <v>9.2720208499786044E-2</v>
      </c>
      <c r="H236" s="326">
        <f t="shared" si="127"/>
        <v>0.18544041699957209</v>
      </c>
      <c r="I236" s="260"/>
      <c r="J236" s="336">
        <f t="shared" si="128"/>
        <v>0.57392765895719677</v>
      </c>
      <c r="K236" s="145"/>
      <c r="L236" s="337"/>
      <c r="N236" s="338">
        <v>70</v>
      </c>
      <c r="O236" s="339">
        <f t="shared" si="126"/>
        <v>40.174936127003775</v>
      </c>
      <c r="P236" s="340"/>
      <c r="Q236" s="239">
        <f t="shared" si="129"/>
        <v>40.175887445887447</v>
      </c>
      <c r="S236" s="333">
        <v>8.8104494229644767E-2</v>
      </c>
      <c r="T236" s="331">
        <f t="shared" si="130"/>
        <v>1.0523890899153272</v>
      </c>
    </row>
    <row r="237" spans="2:20" x14ac:dyDescent="0.25">
      <c r="E237" s="74"/>
      <c r="F237" s="235"/>
      <c r="G237" s="74"/>
    </row>
    <row r="240" spans="2:20" x14ac:dyDescent="0.25">
      <c r="E240" s="42" t="s">
        <v>217</v>
      </c>
    </row>
    <row r="245" spans="1:22" x14ac:dyDescent="0.25">
      <c r="E245" s="137"/>
      <c r="F245" s="137"/>
      <c r="G245" s="137"/>
      <c r="H245" s="137"/>
      <c r="I245" s="137"/>
      <c r="J245" s="137"/>
      <c r="K245" s="137"/>
      <c r="L245" s="137"/>
      <c r="M245" s="137"/>
      <c r="N245" s="137"/>
      <c r="O245" s="137"/>
      <c r="P245" s="137"/>
    </row>
    <row r="246" spans="1:22" x14ac:dyDescent="0.25">
      <c r="E246" s="137"/>
      <c r="F246" s="137"/>
      <c r="G246" s="137"/>
      <c r="H246" s="137"/>
      <c r="I246" s="137"/>
      <c r="J246" s="137"/>
      <c r="K246" s="137"/>
      <c r="L246" s="137"/>
      <c r="M246" s="137"/>
      <c r="N246" s="137"/>
      <c r="O246" s="137"/>
      <c r="P246" s="137"/>
    </row>
    <row r="247" spans="1:22" x14ac:dyDescent="0.25">
      <c r="E247" s="137"/>
      <c r="F247" s="137"/>
      <c r="G247" s="137"/>
      <c r="H247" s="137"/>
      <c r="I247" s="137"/>
      <c r="J247" s="137"/>
      <c r="K247" s="137"/>
      <c r="L247" s="137"/>
      <c r="M247" s="137"/>
      <c r="N247" s="137"/>
      <c r="O247" s="137"/>
      <c r="P247" s="137"/>
    </row>
    <row r="248" spans="1:22" x14ac:dyDescent="0.25">
      <c r="E248" s="137"/>
      <c r="F248" s="137"/>
      <c r="G248" s="137"/>
      <c r="H248" s="137"/>
      <c r="I248" s="137"/>
      <c r="J248" s="137"/>
      <c r="K248" s="137"/>
      <c r="L248" s="137"/>
      <c r="M248" s="137"/>
      <c r="N248" s="137"/>
      <c r="O248" s="137"/>
      <c r="P248" s="137"/>
    </row>
    <row r="249" spans="1:22" x14ac:dyDescent="0.25">
      <c r="E249" s="137"/>
      <c r="F249" s="137"/>
      <c r="G249" s="137"/>
      <c r="H249" s="137"/>
      <c r="I249" s="137"/>
      <c r="J249" s="137"/>
      <c r="K249" s="137"/>
      <c r="L249" s="137"/>
      <c r="M249" s="137"/>
      <c r="N249" s="137"/>
      <c r="O249" s="137"/>
      <c r="P249" s="137"/>
    </row>
    <row r="254" spans="1:22" ht="15.75" thickBot="1" x14ac:dyDescent="0.3">
      <c r="A254" s="268"/>
      <c r="B254" s="268"/>
      <c r="C254" s="268"/>
      <c r="D254" s="268"/>
      <c r="E254" s="268"/>
      <c r="F254" s="268"/>
      <c r="G254" s="268"/>
      <c r="H254" s="268"/>
      <c r="I254" s="268"/>
      <c r="J254" s="268"/>
      <c r="K254" s="268"/>
      <c r="L254" s="268"/>
      <c r="M254" s="268"/>
      <c r="N254" s="268"/>
      <c r="O254" s="268"/>
      <c r="P254" s="268"/>
      <c r="Q254" s="268"/>
      <c r="R254" s="268"/>
      <c r="S254" s="268"/>
      <c r="T254" s="268"/>
      <c r="U254" s="268"/>
      <c r="V254" s="268"/>
    </row>
    <row r="255" spans="1:22" ht="15.75" thickTop="1" x14ac:dyDescent="0.25"/>
    <row r="256" spans="1:22" x14ac:dyDescent="0.25">
      <c r="B256" s="42" t="s">
        <v>72</v>
      </c>
      <c r="J256" s="41" t="s">
        <v>121</v>
      </c>
    </row>
    <row r="257" spans="1:22" x14ac:dyDescent="0.25">
      <c r="K257" s="272" t="s">
        <v>76</v>
      </c>
    </row>
    <row r="258" spans="1:22" x14ac:dyDescent="0.25">
      <c r="B258" s="273" t="s">
        <v>73</v>
      </c>
      <c r="F258" s="244"/>
      <c r="L258" s="244"/>
      <c r="N258" s="244"/>
      <c r="Q258" s="244"/>
      <c r="R258" s="244"/>
      <c r="S258" s="244"/>
      <c r="T258" s="244"/>
      <c r="U258" s="244"/>
      <c r="V258" s="244"/>
    </row>
    <row r="259" spans="1:22" x14ac:dyDescent="0.25">
      <c r="J259" s="148" t="s">
        <v>60</v>
      </c>
      <c r="K259" s="93">
        <v>1</v>
      </c>
    </row>
    <row r="260" spans="1:22" x14ac:dyDescent="0.25">
      <c r="A260" s="217" t="s">
        <v>27</v>
      </c>
      <c r="B260" s="274" t="s">
        <v>74</v>
      </c>
      <c r="C260" s="274"/>
      <c r="D260" s="275" t="s">
        <v>16</v>
      </c>
      <c r="E260" s="275" t="s">
        <v>15</v>
      </c>
      <c r="F260" s="276" t="s">
        <v>14</v>
      </c>
      <c r="G260" s="276" t="s">
        <v>13</v>
      </c>
      <c r="H260" s="276" t="s">
        <v>3</v>
      </c>
      <c r="I260" s="276" t="s">
        <v>4</v>
      </c>
      <c r="J260" s="276" t="s">
        <v>5</v>
      </c>
      <c r="K260" s="276" t="s">
        <v>6</v>
      </c>
      <c r="L260" s="276" t="s">
        <v>20</v>
      </c>
      <c r="M260" s="276" t="s">
        <v>21</v>
      </c>
      <c r="N260" s="276" t="s">
        <v>22</v>
      </c>
      <c r="O260" s="276" t="s">
        <v>23</v>
      </c>
      <c r="P260" s="276" t="s">
        <v>24</v>
      </c>
      <c r="Q260" s="274"/>
      <c r="R260" s="274"/>
      <c r="S260" s="274"/>
      <c r="T260" s="274"/>
      <c r="U260" s="274"/>
      <c r="V260" s="274"/>
    </row>
    <row r="261" spans="1:22" x14ac:dyDescent="0.25">
      <c r="A261" s="217"/>
      <c r="B261" s="276" t="s">
        <v>2</v>
      </c>
      <c r="C261" s="277" t="s">
        <v>41</v>
      </c>
      <c r="D261" s="276" t="s">
        <v>41</v>
      </c>
      <c r="E261" s="276" t="s">
        <v>41</v>
      </c>
      <c r="F261" s="276" t="s">
        <v>41</v>
      </c>
      <c r="G261" s="276" t="s">
        <v>41</v>
      </c>
      <c r="H261" s="276" t="s">
        <v>41</v>
      </c>
      <c r="I261" s="276" t="s">
        <v>41</v>
      </c>
      <c r="J261" s="276" t="s">
        <v>41</v>
      </c>
      <c r="K261" s="276" t="s">
        <v>41</v>
      </c>
      <c r="L261" s="276" t="s">
        <v>41</v>
      </c>
      <c r="M261" s="276" t="s">
        <v>41</v>
      </c>
      <c r="N261" s="276" t="s">
        <v>41</v>
      </c>
      <c r="O261" s="276" t="s">
        <v>41</v>
      </c>
      <c r="P261" s="276" t="s">
        <v>41</v>
      </c>
      <c r="Q261" s="277" t="s">
        <v>41</v>
      </c>
      <c r="R261" s="277" t="s">
        <v>41</v>
      </c>
      <c r="S261" s="277" t="s">
        <v>41</v>
      </c>
      <c r="T261" s="277" t="s">
        <v>41</v>
      </c>
      <c r="U261" s="277" t="s">
        <v>41</v>
      </c>
      <c r="V261" s="277" t="s">
        <v>41</v>
      </c>
    </row>
    <row r="262" spans="1:22" x14ac:dyDescent="0.25">
      <c r="B262" s="276">
        <v>1</v>
      </c>
      <c r="C262" s="341">
        <f t="shared" ref="C262:V262" si="131">(C80*$K$259)/$B262</f>
        <v>9.7195146650663772E-3</v>
      </c>
      <c r="D262" s="156">
        <f t="shared" si="131"/>
        <v>1.1177441864826334E-2</v>
      </c>
      <c r="E262" s="156">
        <f t="shared" si="131"/>
        <v>1.2854058144550283E-2</v>
      </c>
      <c r="F262" s="156">
        <f t="shared" si="131"/>
        <v>1.4782166866232824E-2</v>
      </c>
      <c r="G262" s="156">
        <f t="shared" si="131"/>
        <v>1.6999491896167746E-2</v>
      </c>
      <c r="H262" s="156">
        <f t="shared" si="131"/>
        <v>1.9549415680592905E-2</v>
      </c>
      <c r="I262" s="156">
        <f t="shared" si="131"/>
        <v>2.2481828032681839E-2</v>
      </c>
      <c r="J262" s="156">
        <f t="shared" si="131"/>
        <v>2.5854102237584112E-2</v>
      </c>
      <c r="K262" s="84">
        <f>(K80*$K$259)/$B262</f>
        <v>2.9732217573221725E-2</v>
      </c>
      <c r="L262" s="143">
        <f t="shared" si="131"/>
        <v>3.4192050209204981E-2</v>
      </c>
      <c r="M262" s="143">
        <f t="shared" si="131"/>
        <v>3.9320857740585725E-2</v>
      </c>
      <c r="N262" s="143">
        <f t="shared" si="131"/>
        <v>4.5218986401673579E-2</v>
      </c>
      <c r="O262" s="143">
        <f t="shared" si="131"/>
        <v>5.2001834361924612E-2</v>
      </c>
      <c r="P262" s="143">
        <f t="shared" si="131"/>
        <v>5.98021095162133E-2</v>
      </c>
      <c r="Q262" s="278">
        <f t="shared" si="131"/>
        <v>6.8772425943645285E-2</v>
      </c>
      <c r="R262" s="278">
        <f t="shared" si="131"/>
        <v>7.9088289835192074E-2</v>
      </c>
      <c r="S262" s="278">
        <f t="shared" si="131"/>
        <v>9.0951533310470872E-2</v>
      </c>
      <c r="T262" s="278">
        <f t="shared" si="131"/>
        <v>0.1045942633070415</v>
      </c>
      <c r="U262" s="278">
        <f t="shared" si="131"/>
        <v>0.12028340280309771</v>
      </c>
      <c r="V262" s="278">
        <f t="shared" si="131"/>
        <v>0.13832591322356236</v>
      </c>
    </row>
    <row r="263" spans="1:22" x14ac:dyDescent="0.25">
      <c r="B263" s="276">
        <v>2</v>
      </c>
      <c r="C263" s="341">
        <f t="shared" ref="C263:V263" si="132">(C81*$K$259)/$B263</f>
        <v>2.7473426901565345E-2</v>
      </c>
      <c r="D263" s="160">
        <f t="shared" si="132"/>
        <v>3.1594440936800146E-2</v>
      </c>
      <c r="E263" s="160">
        <f t="shared" si="132"/>
        <v>3.6333607077320168E-2</v>
      </c>
      <c r="F263" s="160">
        <f t="shared" si="132"/>
        <v>4.1783648138918189E-2</v>
      </c>
      <c r="G263" s="160">
        <f t="shared" si="132"/>
        <v>4.805119535975591E-2</v>
      </c>
      <c r="H263" s="160">
        <f t="shared" si="132"/>
        <v>5.5258874663719294E-2</v>
      </c>
      <c r="I263" s="160">
        <f t="shared" si="132"/>
        <v>6.3547705863277182E-2</v>
      </c>
      <c r="J263" s="160">
        <f t="shared" si="132"/>
        <v>7.3079861742768759E-2</v>
      </c>
      <c r="K263" s="98">
        <f t="shared" si="132"/>
        <v>8.4041841004184062E-2</v>
      </c>
      <c r="L263" s="94">
        <f t="shared" si="132"/>
        <v>9.6648117154811669E-2</v>
      </c>
      <c r="M263" s="94">
        <f t="shared" si="132"/>
        <v>0.11114533472803341</v>
      </c>
      <c r="N263" s="94">
        <f t="shared" si="132"/>
        <v>0.12781713493723842</v>
      </c>
      <c r="O263" s="94">
        <f t="shared" si="132"/>
        <v>0.14698970517782417</v>
      </c>
      <c r="P263" s="94">
        <f t="shared" si="132"/>
        <v>0.16903816095449778</v>
      </c>
      <c r="Q263" s="278">
        <f t="shared" si="132"/>
        <v>0.19439388509767244</v>
      </c>
      <c r="R263" s="278">
        <f t="shared" si="132"/>
        <v>0.22355296786232329</v>
      </c>
      <c r="S263" s="278">
        <f t="shared" si="132"/>
        <v>0.25708591304167178</v>
      </c>
      <c r="T263" s="278">
        <f t="shared" si="132"/>
        <v>0.29564879999792254</v>
      </c>
      <c r="U263" s="278">
        <f t="shared" si="132"/>
        <v>0.33999611999761087</v>
      </c>
      <c r="V263" s="278">
        <f t="shared" si="132"/>
        <v>0.39099553799725245</v>
      </c>
    </row>
    <row r="264" spans="1:22" x14ac:dyDescent="0.25">
      <c r="B264" s="276">
        <v>3</v>
      </c>
      <c r="C264" s="342">
        <f t="shared" ref="C264:V264" si="133">(C82*$K$259)/$B264</f>
        <v>3.4061614672942074E-2</v>
      </c>
      <c r="D264" s="163">
        <f t="shared" si="133"/>
        <v>3.9170856873883379E-2</v>
      </c>
      <c r="E264" s="163">
        <f t="shared" si="133"/>
        <v>4.5046485404965884E-2</v>
      </c>
      <c r="F264" s="163">
        <f t="shared" si="133"/>
        <v>5.1803458215710758E-2</v>
      </c>
      <c r="G264" s="163">
        <f t="shared" si="133"/>
        <v>5.9573976948067375E-2</v>
      </c>
      <c r="H264" s="163">
        <f t="shared" si="133"/>
        <v>6.8510073490277476E-2</v>
      </c>
      <c r="I264" s="163">
        <f t="shared" si="133"/>
        <v>7.8786584513819105E-2</v>
      </c>
      <c r="J264" s="163">
        <f t="shared" si="133"/>
        <v>9.0604572190891963E-2</v>
      </c>
      <c r="K264" s="105">
        <f t="shared" si="133"/>
        <v>0.10419525801952574</v>
      </c>
      <c r="L264" s="146">
        <f t="shared" si="133"/>
        <v>0.11982454672245459</v>
      </c>
      <c r="M264" s="146">
        <f t="shared" si="133"/>
        <v>0.13779822873082279</v>
      </c>
      <c r="N264" s="146">
        <f t="shared" si="133"/>
        <v>0.15846796304044616</v>
      </c>
      <c r="O264" s="146">
        <f t="shared" si="133"/>
        <v>0.18223815749651309</v>
      </c>
      <c r="P264" s="146">
        <f t="shared" si="133"/>
        <v>0.20957388112099007</v>
      </c>
      <c r="Q264" s="279">
        <f t="shared" si="133"/>
        <v>0.24100996328913857</v>
      </c>
      <c r="R264" s="279">
        <f t="shared" si="133"/>
        <v>0.27716145778250934</v>
      </c>
      <c r="S264" s="279">
        <f t="shared" si="133"/>
        <v>0.31873567644988571</v>
      </c>
      <c r="T264" s="279">
        <f t="shared" si="133"/>
        <v>0.36654602791736851</v>
      </c>
      <c r="U264" s="279">
        <f t="shared" si="133"/>
        <v>0.4215279321049738</v>
      </c>
      <c r="V264" s="279">
        <f t="shared" si="133"/>
        <v>0.48475712192071985</v>
      </c>
    </row>
    <row r="265" spans="1:22" x14ac:dyDescent="0.25">
      <c r="B265" s="276">
        <v>4</v>
      </c>
      <c r="C265" s="341">
        <f t="shared" ref="C265:V265" si="134">(C83*$K$259)/$B265</f>
        <v>3.7858371328038251E-2</v>
      </c>
      <c r="D265" s="160">
        <f t="shared" si="134"/>
        <v>4.3537127027243987E-2</v>
      </c>
      <c r="E265" s="160">
        <f t="shared" si="134"/>
        <v>5.0067696081330583E-2</v>
      </c>
      <c r="F265" s="160">
        <f t="shared" si="134"/>
        <v>5.7577850493530168E-2</v>
      </c>
      <c r="G265" s="160">
        <f t="shared" si="134"/>
        <v>6.6214528067559689E-2</v>
      </c>
      <c r="H265" s="160">
        <f t="shared" si="134"/>
        <v>7.614670727769364E-2</v>
      </c>
      <c r="I265" s="160">
        <f t="shared" si="134"/>
        <v>8.7568713369347684E-2</v>
      </c>
      <c r="J265" s="160">
        <f t="shared" si="134"/>
        <v>0.10070402037474983</v>
      </c>
      <c r="K265" s="98">
        <f t="shared" si="134"/>
        <v>0.11580962343096229</v>
      </c>
      <c r="L265" s="94">
        <f t="shared" si="134"/>
        <v>0.13318106694560664</v>
      </c>
      <c r="M265" s="94">
        <f t="shared" si="134"/>
        <v>0.15315822698744763</v>
      </c>
      <c r="N265" s="94">
        <f t="shared" si="134"/>
        <v>0.17613196103556478</v>
      </c>
      <c r="O265" s="94">
        <f t="shared" si="134"/>
        <v>0.20255175519089949</v>
      </c>
      <c r="P265" s="94">
        <f t="shared" si="134"/>
        <v>0.23293451846953439</v>
      </c>
      <c r="Q265" s="278">
        <f t="shared" si="134"/>
        <v>0.26787469623996452</v>
      </c>
      <c r="R265" s="278">
        <f t="shared" si="134"/>
        <v>0.30805590067595917</v>
      </c>
      <c r="S265" s="278">
        <f t="shared" si="134"/>
        <v>0.35426428577735303</v>
      </c>
      <c r="T265" s="278">
        <f t="shared" si="134"/>
        <v>0.40740392864395597</v>
      </c>
      <c r="U265" s="278">
        <f t="shared" si="134"/>
        <v>0.46851451794054932</v>
      </c>
      <c r="V265" s="278">
        <f t="shared" si="134"/>
        <v>0.53879169563163165</v>
      </c>
    </row>
    <row r="266" spans="1:22" x14ac:dyDescent="0.25">
      <c r="B266" s="276">
        <v>5</v>
      </c>
      <c r="C266" s="341">
        <f t="shared" ref="C266:V266" si="135">(C84*$K$259)/$B266</f>
        <v>4.0538555536622209E-2</v>
      </c>
      <c r="D266" s="160">
        <f t="shared" si="135"/>
        <v>4.6619338867115535E-2</v>
      </c>
      <c r="E266" s="160">
        <f t="shared" si="135"/>
        <v>5.3612239697182859E-2</v>
      </c>
      <c r="F266" s="160">
        <f t="shared" si="135"/>
        <v>6.1654075651760287E-2</v>
      </c>
      <c r="G266" s="160">
        <f t="shared" si="135"/>
        <v>7.090218699952433E-2</v>
      </c>
      <c r="H266" s="160">
        <f t="shared" si="135"/>
        <v>8.1537515049452974E-2</v>
      </c>
      <c r="I266" s="160">
        <f t="shared" si="135"/>
        <v>9.3768142306870916E-2</v>
      </c>
      <c r="J266" s="160">
        <f t="shared" si="135"/>
        <v>0.10783336365290155</v>
      </c>
      <c r="K266" s="98">
        <f t="shared" si="135"/>
        <v>0.12400836820083679</v>
      </c>
      <c r="L266" s="94">
        <f t="shared" si="135"/>
        <v>0.14260962343096228</v>
      </c>
      <c r="M266" s="94">
        <f t="shared" si="135"/>
        <v>0.16400106694560662</v>
      </c>
      <c r="N266" s="94">
        <f t="shared" si="135"/>
        <v>0.18860122698744758</v>
      </c>
      <c r="O266" s="94">
        <f t="shared" si="135"/>
        <v>0.21689141103556472</v>
      </c>
      <c r="P266" s="94">
        <f t="shared" si="135"/>
        <v>0.24942512269089939</v>
      </c>
      <c r="Q266" s="278">
        <f t="shared" si="135"/>
        <v>0.28683889109453431</v>
      </c>
      <c r="R266" s="278">
        <f t="shared" si="135"/>
        <v>0.32986472475871442</v>
      </c>
      <c r="S266" s="278">
        <f t="shared" si="135"/>
        <v>0.37934443347252161</v>
      </c>
      <c r="T266" s="278">
        <f t="shared" si="135"/>
        <v>0.43624609849339979</v>
      </c>
      <c r="U266" s="278">
        <f t="shared" si="135"/>
        <v>0.50168301326740972</v>
      </c>
      <c r="V266" s="278">
        <f t="shared" si="135"/>
        <v>0.57693546525752115</v>
      </c>
    </row>
    <row r="267" spans="1:22" x14ac:dyDescent="0.25">
      <c r="B267" s="276">
        <v>10</v>
      </c>
      <c r="C267" s="342">
        <f t="shared" ref="C267:V267" si="136">(C85*$K$259)/$B267</f>
        <v>4.8914900570237015E-2</v>
      </c>
      <c r="D267" s="163">
        <f t="shared" si="136"/>
        <v>5.6252135655772563E-2</v>
      </c>
      <c r="E267" s="163">
        <f t="shared" si="136"/>
        <v>6.4689956004138432E-2</v>
      </c>
      <c r="F267" s="163">
        <f t="shared" si="136"/>
        <v>7.4393449404759199E-2</v>
      </c>
      <c r="G267" s="163">
        <f t="shared" si="136"/>
        <v>8.5552466815473086E-2</v>
      </c>
      <c r="H267" s="163">
        <f t="shared" si="136"/>
        <v>9.8385336837794032E-2</v>
      </c>
      <c r="I267" s="163">
        <f t="shared" si="136"/>
        <v>0.11314313736346313</v>
      </c>
      <c r="J267" s="163">
        <f t="shared" si="136"/>
        <v>0.1301146079679826</v>
      </c>
      <c r="K267" s="105">
        <f t="shared" si="136"/>
        <v>0.14963179916317998</v>
      </c>
      <c r="L267" s="146">
        <f t="shared" si="136"/>
        <v>0.17207656903765695</v>
      </c>
      <c r="M267" s="146">
        <f t="shared" si="136"/>
        <v>0.19788805439330548</v>
      </c>
      <c r="N267" s="146">
        <f t="shared" si="136"/>
        <v>0.22757126255230128</v>
      </c>
      <c r="O267" s="146">
        <f t="shared" si="136"/>
        <v>0.26170695193514648</v>
      </c>
      <c r="P267" s="146">
        <f t="shared" si="136"/>
        <v>0.30096299472541843</v>
      </c>
      <c r="Q267" s="279">
        <f t="shared" si="136"/>
        <v>0.34610744393423121</v>
      </c>
      <c r="R267" s="279">
        <f t="shared" si="136"/>
        <v>0.39802356052436583</v>
      </c>
      <c r="S267" s="279">
        <f t="shared" si="136"/>
        <v>0.45772709460302063</v>
      </c>
      <c r="T267" s="279">
        <f t="shared" si="136"/>
        <v>0.52638615879347372</v>
      </c>
      <c r="U267" s="279">
        <f t="shared" si="136"/>
        <v>0.60534408261249473</v>
      </c>
      <c r="V267" s="279">
        <f t="shared" si="136"/>
        <v>0.69614569500436896</v>
      </c>
    </row>
    <row r="268" spans="1:22" x14ac:dyDescent="0.25">
      <c r="B268" s="276">
        <v>20</v>
      </c>
      <c r="C268" s="341">
        <f t="shared" ref="C268:V268" si="137">(C86*$K$259)/$B268</f>
        <v>5.9590230926412767E-2</v>
      </c>
      <c r="D268" s="160">
        <f t="shared" si="137"/>
        <v>6.8528765565374669E-2</v>
      </c>
      <c r="E268" s="160">
        <f t="shared" si="137"/>
        <v>7.8808080400180863E-2</v>
      </c>
      <c r="F268" s="160">
        <f t="shared" si="137"/>
        <v>9.0629292460207983E-2</v>
      </c>
      <c r="G268" s="160">
        <f t="shared" si="137"/>
        <v>0.10422368632923917</v>
      </c>
      <c r="H268" s="160">
        <f t="shared" si="137"/>
        <v>0.11985723927862504</v>
      </c>
      <c r="I268" s="160">
        <f t="shared" si="137"/>
        <v>0.13783582517041879</v>
      </c>
      <c r="J268" s="160">
        <f t="shared" si="137"/>
        <v>0.15851119894598159</v>
      </c>
      <c r="K268" s="98">
        <f t="shared" si="137"/>
        <v>0.18228787878787883</v>
      </c>
      <c r="L268" s="94">
        <f t="shared" si="137"/>
        <v>0.20963106060606065</v>
      </c>
      <c r="M268" s="94">
        <f t="shared" si="137"/>
        <v>0.24107571969696973</v>
      </c>
      <c r="N268" s="94">
        <f t="shared" si="137"/>
        <v>0.27723707765151517</v>
      </c>
      <c r="O268" s="94">
        <f t="shared" si="137"/>
        <v>0.31882263929924243</v>
      </c>
      <c r="P268" s="94">
        <f t="shared" si="137"/>
        <v>0.36664603519412875</v>
      </c>
      <c r="Q268" s="278">
        <f t="shared" si="137"/>
        <v>0.42164294047324802</v>
      </c>
      <c r="R268" s="278">
        <f t="shared" si="137"/>
        <v>0.48488938154423522</v>
      </c>
      <c r="S268" s="278">
        <f t="shared" si="137"/>
        <v>0.55762278877587046</v>
      </c>
      <c r="T268" s="278">
        <f t="shared" si="137"/>
        <v>0.64126620709225102</v>
      </c>
      <c r="U268" s="278">
        <f t="shared" si="137"/>
        <v>0.73745613815608868</v>
      </c>
      <c r="V268" s="278">
        <f t="shared" si="137"/>
        <v>0.84807455887950189</v>
      </c>
    </row>
    <row r="269" spans="1:22" x14ac:dyDescent="0.25">
      <c r="B269" s="276">
        <v>30</v>
      </c>
      <c r="C269" s="341">
        <f t="shared" ref="C269:V269" si="138">(C87*$K$259)/$B269</f>
        <v>7.4467563674533027E-2</v>
      </c>
      <c r="D269" s="160">
        <f t="shared" si="138"/>
        <v>8.5637698225712974E-2</v>
      </c>
      <c r="E269" s="160">
        <f t="shared" si="138"/>
        <v>9.8483352959569906E-2</v>
      </c>
      <c r="F269" s="160">
        <f t="shared" si="138"/>
        <v>0.11325585590350537</v>
      </c>
      <c r="G269" s="160">
        <f t="shared" si="138"/>
        <v>0.13024423428903117</v>
      </c>
      <c r="H269" s="160">
        <f t="shared" si="138"/>
        <v>0.14978086943238583</v>
      </c>
      <c r="I269" s="160">
        <f t="shared" si="138"/>
        <v>0.1722479998472437</v>
      </c>
      <c r="J269" s="160">
        <f t="shared" si="138"/>
        <v>0.19808519982433026</v>
      </c>
      <c r="K269" s="98">
        <f t="shared" si="138"/>
        <v>0.22779797979797978</v>
      </c>
      <c r="L269" s="94">
        <f t="shared" si="138"/>
        <v>0.26196767676767668</v>
      </c>
      <c r="M269" s="94">
        <f t="shared" si="138"/>
        <v>0.30126282828282819</v>
      </c>
      <c r="N269" s="94">
        <f t="shared" si="138"/>
        <v>0.34645225252525236</v>
      </c>
      <c r="O269" s="94">
        <f t="shared" si="138"/>
        <v>0.39842009040404019</v>
      </c>
      <c r="P269" s="94">
        <f t="shared" si="138"/>
        <v>0.45818310396464612</v>
      </c>
      <c r="Q269" s="278">
        <f t="shared" si="138"/>
        <v>0.52691056955934301</v>
      </c>
      <c r="R269" s="278">
        <f t="shared" si="138"/>
        <v>0.60594715499324436</v>
      </c>
      <c r="S269" s="278">
        <f t="shared" si="138"/>
        <v>0.69683922824223099</v>
      </c>
      <c r="T269" s="278">
        <f t="shared" si="138"/>
        <v>0.80136511247856557</v>
      </c>
      <c r="U269" s="278">
        <f t="shared" si="138"/>
        <v>0.92156987935035029</v>
      </c>
      <c r="V269" s="278">
        <f t="shared" si="138"/>
        <v>1.0598053612529028</v>
      </c>
    </row>
    <row r="270" spans="1:22" x14ac:dyDescent="0.25">
      <c r="B270" s="276">
        <v>40</v>
      </c>
      <c r="C270" s="341">
        <f t="shared" ref="C270:V270" si="139">(C88*$K$259)/$B270</f>
        <v>8.2933989413336767E-2</v>
      </c>
      <c r="D270" s="160">
        <f t="shared" si="139"/>
        <v>9.5374087825337281E-2</v>
      </c>
      <c r="E270" s="160">
        <f t="shared" si="139"/>
        <v>0.10968020099913786</v>
      </c>
      <c r="F270" s="160">
        <f t="shared" si="139"/>
        <v>0.12613223114900854</v>
      </c>
      <c r="G270" s="160">
        <f t="shared" si="139"/>
        <v>0.14505206582135982</v>
      </c>
      <c r="H270" s="160">
        <f t="shared" si="139"/>
        <v>0.16680987569456376</v>
      </c>
      <c r="I270" s="160">
        <f t="shared" si="139"/>
        <v>0.19183135704874832</v>
      </c>
      <c r="J270" s="160">
        <f t="shared" si="139"/>
        <v>0.22060606060606056</v>
      </c>
      <c r="K270" s="98">
        <f t="shared" si="139"/>
        <v>0.25369696969696964</v>
      </c>
      <c r="L270" s="94">
        <f t="shared" si="139"/>
        <v>0.29175151515151504</v>
      </c>
      <c r="M270" s="94">
        <f t="shared" si="139"/>
        <v>0.33551424242424227</v>
      </c>
      <c r="N270" s="94">
        <f t="shared" si="139"/>
        <v>0.38584137878787861</v>
      </c>
      <c r="O270" s="94">
        <f t="shared" si="139"/>
        <v>0.44371758560606034</v>
      </c>
      <c r="P270" s="94">
        <f t="shared" si="139"/>
        <v>0.51027522344696941</v>
      </c>
      <c r="Q270" s="278">
        <f t="shared" si="139"/>
        <v>0.58681650696401477</v>
      </c>
      <c r="R270" s="278">
        <f t="shared" si="139"/>
        <v>0.67483898300861689</v>
      </c>
      <c r="S270" s="278">
        <f t="shared" si="139"/>
        <v>0.77606483045990937</v>
      </c>
      <c r="T270" s="278">
        <f t="shared" si="139"/>
        <v>0.89247455502889572</v>
      </c>
      <c r="U270" s="278">
        <f t="shared" si="139"/>
        <v>1.0263457382832299</v>
      </c>
      <c r="V270" s="278">
        <f t="shared" si="139"/>
        <v>1.1802975990257143</v>
      </c>
    </row>
    <row r="271" spans="1:22" x14ac:dyDescent="0.25">
      <c r="B271" s="276">
        <v>50</v>
      </c>
      <c r="C271" s="341">
        <f t="shared" ref="C271:V271" si="140">(C89*$K$259)/$B271</f>
        <v>8.8836052348413949E-2</v>
      </c>
      <c r="D271" s="160">
        <f t="shared" si="140"/>
        <v>0.10216146020067604</v>
      </c>
      <c r="E271" s="160">
        <f t="shared" si="140"/>
        <v>0.11748567923077743</v>
      </c>
      <c r="F271" s="160">
        <f t="shared" si="140"/>
        <v>0.13510853111539403</v>
      </c>
      <c r="G271" s="160">
        <f t="shared" si="140"/>
        <v>0.15537481078270315</v>
      </c>
      <c r="H271" s="160">
        <f t="shared" si="140"/>
        <v>0.1786810324001086</v>
      </c>
      <c r="I271" s="160">
        <f t="shared" si="140"/>
        <v>0.20548318726012491</v>
      </c>
      <c r="J271" s="160">
        <f t="shared" si="140"/>
        <v>0.23630566534914363</v>
      </c>
      <c r="K271" s="98">
        <f t="shared" si="140"/>
        <v>0.27175151515151513</v>
      </c>
      <c r="L271" s="94">
        <f t="shared" si="140"/>
        <v>0.31251424242424236</v>
      </c>
      <c r="M271" s="94">
        <f t="shared" si="140"/>
        <v>0.35939137878787869</v>
      </c>
      <c r="N271" s="94">
        <f t="shared" si="140"/>
        <v>0.41330008560606046</v>
      </c>
      <c r="O271" s="94">
        <f t="shared" si="140"/>
        <v>0.47529509844696949</v>
      </c>
      <c r="P271" s="94">
        <f t="shared" si="140"/>
        <v>0.54658936321401486</v>
      </c>
      <c r="Q271" s="278">
        <f t="shared" si="140"/>
        <v>0.62857776769611706</v>
      </c>
      <c r="R271" s="278">
        <f t="shared" si="140"/>
        <v>0.72286443285053448</v>
      </c>
      <c r="S271" s="278">
        <f t="shared" si="140"/>
        <v>0.83129409777811458</v>
      </c>
      <c r="T271" s="278">
        <f t="shared" si="140"/>
        <v>0.95598821244483179</v>
      </c>
      <c r="U271" s="278">
        <f t="shared" si="140"/>
        <v>1.0993864443115564</v>
      </c>
      <c r="V271" s="278">
        <f t="shared" si="140"/>
        <v>1.2642944109582899</v>
      </c>
    </row>
    <row r="272" spans="1:22" x14ac:dyDescent="0.25">
      <c r="B272" s="276">
        <v>60</v>
      </c>
      <c r="C272" s="341">
        <f t="shared" ref="C272:V272" si="141">(C90*$K$259)/$B272</f>
        <v>9.3455933881627845E-2</v>
      </c>
      <c r="D272" s="160">
        <f t="shared" si="141"/>
        <v>0.10747432396387201</v>
      </c>
      <c r="E272" s="160">
        <f t="shared" si="141"/>
        <v>0.1235954725584528</v>
      </c>
      <c r="F272" s="160">
        <f t="shared" si="141"/>
        <v>0.14213479344222071</v>
      </c>
      <c r="G272" s="160">
        <f t="shared" si="141"/>
        <v>0.16345501245855379</v>
      </c>
      <c r="H272" s="160">
        <f t="shared" si="141"/>
        <v>0.18797326432733685</v>
      </c>
      <c r="I272" s="160">
        <f t="shared" si="141"/>
        <v>0.21616925397643738</v>
      </c>
      <c r="J272" s="160">
        <f t="shared" si="141"/>
        <v>0.24859464207290297</v>
      </c>
      <c r="K272" s="98">
        <f t="shared" si="141"/>
        <v>0.28588383838383835</v>
      </c>
      <c r="L272" s="94">
        <f t="shared" si="141"/>
        <v>0.32876641414141411</v>
      </c>
      <c r="M272" s="94">
        <f t="shared" si="141"/>
        <v>0.37808137626262617</v>
      </c>
      <c r="N272" s="94">
        <f t="shared" si="141"/>
        <v>0.43479358270202006</v>
      </c>
      <c r="O272" s="94">
        <f t="shared" si="141"/>
        <v>0.50001262010732306</v>
      </c>
      <c r="P272" s="94">
        <f t="shared" si="141"/>
        <v>0.57501451312342133</v>
      </c>
      <c r="Q272" s="278">
        <f t="shared" si="141"/>
        <v>0.66126669009193462</v>
      </c>
      <c r="R272" s="278">
        <f t="shared" si="141"/>
        <v>0.76045669360572477</v>
      </c>
      <c r="S272" s="278">
        <f t="shared" si="141"/>
        <v>0.87452519764658343</v>
      </c>
      <c r="T272" s="278">
        <f t="shared" si="141"/>
        <v>1.0057039772935708</v>
      </c>
      <c r="U272" s="278">
        <f t="shared" si="141"/>
        <v>1.1565595738876064</v>
      </c>
      <c r="V272" s="278">
        <f t="shared" si="141"/>
        <v>1.3300435099707473</v>
      </c>
    </row>
    <row r="273" spans="1:22" x14ac:dyDescent="0.25">
      <c r="B273" s="276">
        <v>70</v>
      </c>
      <c r="C273" s="342">
        <f t="shared" ref="C273:V273" si="142">(C91*$K$259)/$B273</f>
        <v>9.7343140328062683E-2</v>
      </c>
      <c r="D273" s="163">
        <f t="shared" si="142"/>
        <v>0.11194461137727209</v>
      </c>
      <c r="E273" s="163">
        <f t="shared" si="142"/>
        <v>0.12873630308386289</v>
      </c>
      <c r="F273" s="163">
        <f t="shared" si="142"/>
        <v>0.14804674854644231</v>
      </c>
      <c r="G273" s="163">
        <f t="shared" si="142"/>
        <v>0.17025376082840862</v>
      </c>
      <c r="H273" s="163">
        <f t="shared" si="142"/>
        <v>0.19579182495266992</v>
      </c>
      <c r="I273" s="163">
        <f t="shared" si="142"/>
        <v>0.2251605986955704</v>
      </c>
      <c r="J273" s="163">
        <f t="shared" si="142"/>
        <v>0.25893468849990592</v>
      </c>
      <c r="K273" s="105">
        <f t="shared" si="142"/>
        <v>0.29777489177489175</v>
      </c>
      <c r="L273" s="146">
        <f t="shared" si="142"/>
        <v>0.34244112554112549</v>
      </c>
      <c r="M273" s="146">
        <f t="shared" si="142"/>
        <v>0.39380729437229428</v>
      </c>
      <c r="N273" s="146">
        <f t="shared" si="142"/>
        <v>0.45287838852813839</v>
      </c>
      <c r="O273" s="146">
        <f t="shared" si="142"/>
        <v>0.52081014680735915</v>
      </c>
      <c r="P273" s="146">
        <f t="shared" si="142"/>
        <v>0.59893166882846294</v>
      </c>
      <c r="Q273" s="279">
        <f t="shared" si="142"/>
        <v>0.68877141915273243</v>
      </c>
      <c r="R273" s="279">
        <f t="shared" si="142"/>
        <v>0.79208713202564218</v>
      </c>
      <c r="S273" s="279">
        <f t="shared" si="142"/>
        <v>0.9109002018294885</v>
      </c>
      <c r="T273" s="279">
        <f t="shared" si="142"/>
        <v>1.0475352321039118</v>
      </c>
      <c r="U273" s="279">
        <f t="shared" si="142"/>
        <v>1.2046655169194984</v>
      </c>
      <c r="V273" s="279">
        <f t="shared" si="142"/>
        <v>1.385365344457423</v>
      </c>
    </row>
    <row r="278" spans="1:22" x14ac:dyDescent="0.25">
      <c r="B278" s="280">
        <v>0.9</v>
      </c>
      <c r="C278" s="281" t="s">
        <v>42</v>
      </c>
      <c r="D278" s="282"/>
      <c r="E278" s="282"/>
      <c r="F278" s="282"/>
      <c r="G278" s="282"/>
      <c r="H278" s="282"/>
      <c r="I278" s="282"/>
      <c r="J278" s="282"/>
      <c r="K278" s="283"/>
      <c r="L278" s="282"/>
      <c r="M278" s="282"/>
      <c r="N278" s="282"/>
      <c r="O278" s="282"/>
      <c r="P278" s="67"/>
    </row>
    <row r="279" spans="1:22" x14ac:dyDescent="0.25">
      <c r="B279" s="284">
        <v>0.96</v>
      </c>
      <c r="C279" s="47" t="s">
        <v>43</v>
      </c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70"/>
    </row>
    <row r="280" spans="1:22" x14ac:dyDescent="0.25">
      <c r="B280" s="285">
        <v>85</v>
      </c>
      <c r="C280" s="41" t="s">
        <v>44</v>
      </c>
      <c r="D280" s="47"/>
      <c r="E280" s="47"/>
      <c r="F280" s="47"/>
      <c r="G280" s="47"/>
      <c r="H280" s="41" t="s">
        <v>121</v>
      </c>
      <c r="I280" s="47"/>
      <c r="J280" s="47"/>
      <c r="K280" s="47"/>
      <c r="L280" s="47"/>
      <c r="M280" s="47"/>
      <c r="N280" s="47"/>
      <c r="O280" s="47"/>
      <c r="P280" s="70"/>
    </row>
    <row r="281" spans="1:22" x14ac:dyDescent="0.25">
      <c r="B281" s="284"/>
      <c r="C281" s="41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70"/>
    </row>
    <row r="282" spans="1:22" x14ac:dyDescent="0.25">
      <c r="B282" s="286" t="s">
        <v>75</v>
      </c>
      <c r="C282" s="41"/>
      <c r="D282" s="47"/>
      <c r="E282" s="47"/>
      <c r="F282" s="47"/>
      <c r="G282" s="47"/>
      <c r="H282" s="47"/>
      <c r="I282" s="47"/>
      <c r="J282" s="47"/>
      <c r="K282" s="343" t="s">
        <v>79</v>
      </c>
      <c r="L282" s="47"/>
      <c r="M282" s="47"/>
      <c r="N282" s="47"/>
      <c r="O282" s="47"/>
      <c r="P282" s="70"/>
    </row>
    <row r="283" spans="1:22" x14ac:dyDescent="0.25">
      <c r="B283" s="284"/>
      <c r="C283" s="41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70"/>
    </row>
    <row r="284" spans="1:22" x14ac:dyDescent="0.25">
      <c r="B284" s="288"/>
      <c r="C284" s="47"/>
      <c r="D284" s="202"/>
      <c r="E284" s="202"/>
      <c r="F284" s="202"/>
      <c r="G284" s="202"/>
      <c r="H284" s="202"/>
      <c r="I284" s="202"/>
      <c r="J284" s="202"/>
      <c r="K284" s="202"/>
      <c r="L284" s="202"/>
      <c r="M284" s="202"/>
      <c r="N284" s="202"/>
      <c r="O284" s="202"/>
      <c r="P284" s="344"/>
    </row>
    <row r="285" spans="1:22" x14ac:dyDescent="0.25">
      <c r="A285" s="217" t="s">
        <v>27</v>
      </c>
      <c r="B285" s="291"/>
      <c r="C285" s="292"/>
      <c r="D285" s="293" t="s">
        <v>16</v>
      </c>
      <c r="E285" s="293" t="s">
        <v>15</v>
      </c>
      <c r="F285" s="294" t="s">
        <v>14</v>
      </c>
      <c r="G285" s="294" t="s">
        <v>13</v>
      </c>
      <c r="H285" s="294" t="s">
        <v>3</v>
      </c>
      <c r="I285" s="294" t="s">
        <v>4</v>
      </c>
      <c r="J285" s="294" t="s">
        <v>5</v>
      </c>
      <c r="K285" s="294" t="s">
        <v>6</v>
      </c>
      <c r="L285" s="294" t="s">
        <v>20</v>
      </c>
      <c r="M285" s="294" t="s">
        <v>21</v>
      </c>
      <c r="N285" s="294" t="s">
        <v>22</v>
      </c>
      <c r="O285" s="294" t="s">
        <v>23</v>
      </c>
      <c r="P285" s="295" t="s">
        <v>24</v>
      </c>
      <c r="Q285" s="274"/>
      <c r="R285" s="274"/>
      <c r="S285" s="274"/>
      <c r="T285" s="274"/>
      <c r="U285" s="274"/>
      <c r="V285" s="274"/>
    </row>
    <row r="286" spans="1:22" x14ac:dyDescent="0.25">
      <c r="B286" s="296" t="s">
        <v>2</v>
      </c>
      <c r="C286" s="297" t="s">
        <v>41</v>
      </c>
      <c r="D286" s="294" t="s">
        <v>41</v>
      </c>
      <c r="E286" s="294" t="s">
        <v>41</v>
      </c>
      <c r="F286" s="294" t="s">
        <v>41</v>
      </c>
      <c r="G286" s="294" t="s">
        <v>41</v>
      </c>
      <c r="H286" s="294" t="s">
        <v>41</v>
      </c>
      <c r="I286" s="294" t="s">
        <v>41</v>
      </c>
      <c r="J286" s="294" t="s">
        <v>40</v>
      </c>
      <c r="K286" s="294" t="s">
        <v>40</v>
      </c>
      <c r="L286" s="294" t="s">
        <v>40</v>
      </c>
      <c r="M286" s="294" t="s">
        <v>40</v>
      </c>
      <c r="N286" s="294" t="s">
        <v>40</v>
      </c>
      <c r="O286" s="294" t="s">
        <v>40</v>
      </c>
      <c r="P286" s="295" t="s">
        <v>40</v>
      </c>
      <c r="Q286" s="298" t="s">
        <v>40</v>
      </c>
      <c r="R286" s="298" t="s">
        <v>40</v>
      </c>
      <c r="S286" s="298" t="s">
        <v>40</v>
      </c>
      <c r="T286" s="298" t="s">
        <v>40</v>
      </c>
      <c r="U286" s="298" t="s">
        <v>40</v>
      </c>
      <c r="V286" s="298" t="s">
        <v>40</v>
      </c>
    </row>
    <row r="287" spans="1:22" x14ac:dyDescent="0.25">
      <c r="B287" s="296">
        <v>1</v>
      </c>
      <c r="C287" s="299">
        <f>SQRT(12*32.2*C262^2/(4*$B$280*($B$279*56)*$B$278^2))</f>
        <v>1.5701875888437971E-3</v>
      </c>
      <c r="D287" s="300">
        <f t="shared" ref="D287:V298" si="143">SQRT(12*32.2*D262^2/(4*$B$280*($B$279*56)*$B$278^2))</f>
        <v>1.8057157271703665E-3</v>
      </c>
      <c r="E287" s="300">
        <f t="shared" si="143"/>
        <v>2.0765730862459214E-3</v>
      </c>
      <c r="F287" s="300">
        <f t="shared" si="143"/>
        <v>2.3880590491828094E-3</v>
      </c>
      <c r="G287" s="300">
        <f t="shared" si="143"/>
        <v>2.7462679065602307E-3</v>
      </c>
      <c r="H287" s="300">
        <f t="shared" si="143"/>
        <v>3.1582080925442648E-3</v>
      </c>
      <c r="I287" s="300">
        <f t="shared" si="143"/>
        <v>3.631939306425904E-3</v>
      </c>
      <c r="J287" s="300">
        <f t="shared" si="143"/>
        <v>4.176730202389789E-3</v>
      </c>
      <c r="K287" s="301">
        <f t="shared" si="143"/>
        <v>4.803239732748257E-3</v>
      </c>
      <c r="L287" s="300">
        <f t="shared" si="143"/>
        <v>5.5237256926604951E-3</v>
      </c>
      <c r="M287" s="300">
        <f t="shared" si="143"/>
        <v>6.352284546559569E-3</v>
      </c>
      <c r="N287" s="300">
        <f t="shared" si="143"/>
        <v>7.3051272285435034E-3</v>
      </c>
      <c r="O287" s="300">
        <f t="shared" si="143"/>
        <v>8.4008963128250277E-3</v>
      </c>
      <c r="P287" s="302">
        <f t="shared" si="143"/>
        <v>9.6610307597487823E-3</v>
      </c>
      <c r="Q287" s="303">
        <f t="shared" si="143"/>
        <v>1.1110185373711097E-2</v>
      </c>
      <c r="R287" s="303">
        <f t="shared" si="143"/>
        <v>1.277671317976776E-2</v>
      </c>
      <c r="S287" s="303">
        <f t="shared" si="143"/>
        <v>1.4693220156732923E-2</v>
      </c>
      <c r="T287" s="303">
        <f t="shared" si="143"/>
        <v>1.6897203180242862E-2</v>
      </c>
      <c r="U287" s="303">
        <f t="shared" si="143"/>
        <v>1.9431783657279288E-2</v>
      </c>
      <c r="V287" s="303">
        <f t="shared" si="143"/>
        <v>2.234655120587118E-2</v>
      </c>
    </row>
    <row r="288" spans="1:22" x14ac:dyDescent="0.25">
      <c r="B288" s="296">
        <v>2</v>
      </c>
      <c r="C288" s="299">
        <f t="shared" ref="C288:J298" si="144">SQRT(12*32.2*C263^2/(4*$B$280*($B$279*56)*$B$278^2))</f>
        <v>4.4383321009733353E-3</v>
      </c>
      <c r="D288" s="300">
        <f t="shared" si="144"/>
        <v>5.1040819161193348E-3</v>
      </c>
      <c r="E288" s="300">
        <f t="shared" si="144"/>
        <v>5.8696942035372365E-3</v>
      </c>
      <c r="F288" s="300">
        <f t="shared" si="144"/>
        <v>6.7501483340678204E-3</v>
      </c>
      <c r="G288" s="300">
        <f t="shared" si="144"/>
        <v>7.7626705841779926E-3</v>
      </c>
      <c r="H288" s="300">
        <f t="shared" si="144"/>
        <v>8.9270711718046902E-3</v>
      </c>
      <c r="I288" s="300">
        <f t="shared" si="144"/>
        <v>1.0266131847575393E-2</v>
      </c>
      <c r="J288" s="300">
        <f t="shared" si="144"/>
        <v>1.1806051624711702E-2</v>
      </c>
      <c r="K288" s="301">
        <f t="shared" si="143"/>
        <v>1.3576959368418457E-2</v>
      </c>
      <c r="L288" s="300">
        <f t="shared" si="143"/>
        <v>1.5613503273681226E-2</v>
      </c>
      <c r="M288" s="300">
        <f t="shared" si="143"/>
        <v>1.7955528764733407E-2</v>
      </c>
      <c r="N288" s="300">
        <f t="shared" si="143"/>
        <v>2.0648858079443416E-2</v>
      </c>
      <c r="O288" s="300">
        <f t="shared" si="143"/>
        <v>2.3746186791359924E-2</v>
      </c>
      <c r="P288" s="302">
        <f t="shared" si="143"/>
        <v>2.7308114810063913E-2</v>
      </c>
      <c r="Q288" s="303">
        <f t="shared" si="143"/>
        <v>3.1404332031573501E-2</v>
      </c>
      <c r="R288" s="303">
        <f t="shared" si="143"/>
        <v>3.6114981836309526E-2</v>
      </c>
      <c r="S288" s="303">
        <f t="shared" si="143"/>
        <v>4.1532229111755949E-2</v>
      </c>
      <c r="T288" s="303">
        <f t="shared" si="143"/>
        <v>4.7762063478519343E-2</v>
      </c>
      <c r="U288" s="303">
        <f t="shared" si="143"/>
        <v>5.4926373000297228E-2</v>
      </c>
      <c r="V288" s="303">
        <f t="shared" si="143"/>
        <v>6.3165328950341812E-2</v>
      </c>
    </row>
    <row r="289" spans="1:22" x14ac:dyDescent="0.25">
      <c r="B289" s="296">
        <v>3</v>
      </c>
      <c r="C289" s="305">
        <f t="shared" si="144"/>
        <v>5.5026538318483174E-3</v>
      </c>
      <c r="D289" s="306">
        <f t="shared" si="144"/>
        <v>6.3280519066255632E-3</v>
      </c>
      <c r="E289" s="306">
        <f t="shared" si="144"/>
        <v>7.2772596926193979E-3</v>
      </c>
      <c r="F289" s="306">
        <f t="shared" si="144"/>
        <v>8.3688486465123054E-3</v>
      </c>
      <c r="G289" s="306">
        <f t="shared" si="144"/>
        <v>9.6241759434891518E-3</v>
      </c>
      <c r="H289" s="306">
        <f t="shared" si="144"/>
        <v>1.1067802335012525E-2</v>
      </c>
      <c r="I289" s="306">
        <f t="shared" si="144"/>
        <v>1.2727972685264405E-2</v>
      </c>
      <c r="J289" s="306">
        <f t="shared" si="144"/>
        <v>1.4637168588054063E-2</v>
      </c>
      <c r="K289" s="307">
        <f t="shared" si="143"/>
        <v>1.6832743876262171E-2</v>
      </c>
      <c r="L289" s="306">
        <f t="shared" si="143"/>
        <v>1.9357655457701493E-2</v>
      </c>
      <c r="M289" s="306">
        <f t="shared" si="143"/>
        <v>2.2261303776356722E-2</v>
      </c>
      <c r="N289" s="306">
        <f t="shared" si="143"/>
        <v>2.5600499342810223E-2</v>
      </c>
      <c r="O289" s="306">
        <f t="shared" si="143"/>
        <v>2.9440574244231757E-2</v>
      </c>
      <c r="P289" s="308">
        <f t="shared" si="143"/>
        <v>3.3856660380866516E-2</v>
      </c>
      <c r="Q289" s="309">
        <f t="shared" si="143"/>
        <v>3.8935159437996497E-2</v>
      </c>
      <c r="R289" s="309">
        <f t="shared" si="143"/>
        <v>4.4775433353695965E-2</v>
      </c>
      <c r="S289" s="309">
        <f t="shared" si="143"/>
        <v>5.1491748356750355E-2</v>
      </c>
      <c r="T289" s="309">
        <f t="shared" si="143"/>
        <v>5.9215510610262902E-2</v>
      </c>
      <c r="U289" s="309">
        <f t="shared" si="143"/>
        <v>6.8097837201802347E-2</v>
      </c>
      <c r="V289" s="309">
        <f t="shared" si="143"/>
        <v>7.8312512782072685E-2</v>
      </c>
    </row>
    <row r="290" spans="1:22" x14ac:dyDescent="0.25">
      <c r="B290" s="296">
        <v>4</v>
      </c>
      <c r="C290" s="299">
        <f t="shared" si="144"/>
        <v>6.11601986740966E-3</v>
      </c>
      <c r="D290" s="300">
        <f t="shared" si="144"/>
        <v>7.0334228475211098E-3</v>
      </c>
      <c r="E290" s="300">
        <f t="shared" si="144"/>
        <v>8.0884362746492765E-3</v>
      </c>
      <c r="F290" s="300">
        <f t="shared" si="144"/>
        <v>9.3017017158466657E-3</v>
      </c>
      <c r="G290" s="300">
        <f t="shared" si="144"/>
        <v>1.0696956973223665E-2</v>
      </c>
      <c r="H290" s="300">
        <f t="shared" si="144"/>
        <v>1.2301500519207215E-2</v>
      </c>
      <c r="I290" s="300">
        <f t="shared" si="144"/>
        <v>1.4146725597088298E-2</v>
      </c>
      <c r="J290" s="300">
        <f t="shared" si="144"/>
        <v>1.6268734436651541E-2</v>
      </c>
      <c r="K290" s="301">
        <f t="shared" si="143"/>
        <v>1.8709044602149272E-2</v>
      </c>
      <c r="L290" s="300">
        <f t="shared" si="143"/>
        <v>2.1515401292471661E-2</v>
      </c>
      <c r="M290" s="300">
        <f t="shared" si="143"/>
        <v>2.4742711486342411E-2</v>
      </c>
      <c r="N290" s="300">
        <f t="shared" si="143"/>
        <v>2.8454118209293774E-2</v>
      </c>
      <c r="O290" s="300">
        <f t="shared" si="143"/>
        <v>3.2722235940687835E-2</v>
      </c>
      <c r="P290" s="302">
        <f t="shared" si="143"/>
        <v>3.7630571331791006E-2</v>
      </c>
      <c r="Q290" s="303">
        <f t="shared" si="143"/>
        <v>4.3275157031559652E-2</v>
      </c>
      <c r="R290" s="303">
        <f t="shared" si="143"/>
        <v>4.9766430586293597E-2</v>
      </c>
      <c r="S290" s="303">
        <f t="shared" si="143"/>
        <v>5.7231395174237636E-2</v>
      </c>
      <c r="T290" s="303">
        <f t="shared" si="143"/>
        <v>6.5816104450373281E-2</v>
      </c>
      <c r="U290" s="303">
        <f t="shared" si="143"/>
        <v>7.5688520117929259E-2</v>
      </c>
      <c r="V290" s="303">
        <f t="shared" si="143"/>
        <v>8.7041798135618645E-2</v>
      </c>
    </row>
    <row r="291" spans="1:22" x14ac:dyDescent="0.25">
      <c r="B291" s="296">
        <v>5</v>
      </c>
      <c r="C291" s="299">
        <f t="shared" si="144"/>
        <v>6.5490036248455506E-3</v>
      </c>
      <c r="D291" s="300">
        <f t="shared" si="144"/>
        <v>7.5313541685723814E-3</v>
      </c>
      <c r="E291" s="300">
        <f t="shared" si="144"/>
        <v>8.6610572938582361E-3</v>
      </c>
      <c r="F291" s="300">
        <f t="shared" si="144"/>
        <v>9.9602158879369736E-3</v>
      </c>
      <c r="G291" s="300">
        <f t="shared" si="144"/>
        <v>1.1454248271127518E-2</v>
      </c>
      <c r="H291" s="300">
        <f t="shared" si="144"/>
        <v>1.3172385511796645E-2</v>
      </c>
      <c r="I291" s="300">
        <f t="shared" si="144"/>
        <v>1.5148243338566143E-2</v>
      </c>
      <c r="J291" s="300">
        <f t="shared" si="144"/>
        <v>1.7420479839351063E-2</v>
      </c>
      <c r="K291" s="301">
        <f t="shared" si="143"/>
        <v>2.0033551815253722E-2</v>
      </c>
      <c r="L291" s="300">
        <f t="shared" si="143"/>
        <v>2.3038584587541776E-2</v>
      </c>
      <c r="M291" s="300">
        <f t="shared" si="143"/>
        <v>2.6494372275673046E-2</v>
      </c>
      <c r="N291" s="300">
        <f t="shared" si="143"/>
        <v>3.0468528117023996E-2</v>
      </c>
      <c r="O291" s="300">
        <f t="shared" si="143"/>
        <v>3.5038807334577593E-2</v>
      </c>
      <c r="P291" s="302">
        <f t="shared" si="143"/>
        <v>4.0294628434764231E-2</v>
      </c>
      <c r="Q291" s="303">
        <f t="shared" si="143"/>
        <v>4.6338822699978861E-2</v>
      </c>
      <c r="R291" s="303">
        <f t="shared" si="143"/>
        <v>5.3289646104975691E-2</v>
      </c>
      <c r="S291" s="303">
        <f t="shared" si="143"/>
        <v>6.1283093020722046E-2</v>
      </c>
      <c r="T291" s="303">
        <f t="shared" si="143"/>
        <v>7.0475556973830344E-2</v>
      </c>
      <c r="U291" s="303">
        <f t="shared" si="143"/>
        <v>8.1046890519904893E-2</v>
      </c>
      <c r="V291" s="303">
        <f t="shared" si="143"/>
        <v>9.320392409789062E-2</v>
      </c>
    </row>
    <row r="292" spans="1:22" x14ac:dyDescent="0.25">
      <c r="B292" s="296">
        <v>10</v>
      </c>
      <c r="C292" s="305">
        <f t="shared" si="144"/>
        <v>7.9022021604604475E-3</v>
      </c>
      <c r="D292" s="306">
        <f t="shared" si="144"/>
        <v>9.0875324845295126E-3</v>
      </c>
      <c r="E292" s="306">
        <f t="shared" si="144"/>
        <v>1.0450662357208937E-2</v>
      </c>
      <c r="F292" s="306">
        <f t="shared" si="144"/>
        <v>1.201826171079028E-2</v>
      </c>
      <c r="G292" s="306">
        <f t="shared" si="144"/>
        <v>1.3821000967408823E-2</v>
      </c>
      <c r="H292" s="306">
        <f t="shared" si="144"/>
        <v>1.5894151112520145E-2</v>
      </c>
      <c r="I292" s="306">
        <f t="shared" si="144"/>
        <v>1.8278273779398165E-2</v>
      </c>
      <c r="J292" s="306">
        <f t="shared" si="144"/>
        <v>2.1020014846307888E-2</v>
      </c>
      <c r="K292" s="307">
        <f t="shared" si="143"/>
        <v>2.4173017073254071E-2</v>
      </c>
      <c r="L292" s="306">
        <f t="shared" si="143"/>
        <v>2.7798969634242176E-2</v>
      </c>
      <c r="M292" s="306">
        <f t="shared" si="143"/>
        <v>3.1968815079378501E-2</v>
      </c>
      <c r="N292" s="306">
        <f t="shared" si="143"/>
        <v>3.6764137341285273E-2</v>
      </c>
      <c r="O292" s="306">
        <f t="shared" si="143"/>
        <v>4.2278757942478068E-2</v>
      </c>
      <c r="P292" s="308">
        <f t="shared" si="143"/>
        <v>4.8620571633849766E-2</v>
      </c>
      <c r="Q292" s="309">
        <f t="shared" si="143"/>
        <v>5.5913657378927235E-2</v>
      </c>
      <c r="R292" s="309">
        <f t="shared" si="143"/>
        <v>6.4300705985766315E-2</v>
      </c>
      <c r="S292" s="309">
        <f t="shared" si="143"/>
        <v>7.3945811883631252E-2</v>
      </c>
      <c r="T292" s="309">
        <f t="shared" si="143"/>
        <v>8.5037683666175937E-2</v>
      </c>
      <c r="U292" s="309">
        <f t="shared" si="143"/>
        <v>9.7793336216102311E-2</v>
      </c>
      <c r="V292" s="309">
        <f t="shared" si="143"/>
        <v>0.11246233664851767</v>
      </c>
    </row>
    <row r="293" spans="1:22" x14ac:dyDescent="0.25">
      <c r="B293" s="296">
        <v>20</v>
      </c>
      <c r="C293" s="299">
        <f t="shared" si="144"/>
        <v>9.6268017736819908E-3</v>
      </c>
      <c r="D293" s="300">
        <f t="shared" si="144"/>
        <v>1.1070822039734288E-2</v>
      </c>
      <c r="E293" s="300">
        <f t="shared" si="144"/>
        <v>1.2731445345694429E-2</v>
      </c>
      <c r="F293" s="300">
        <f t="shared" si="144"/>
        <v>1.4641162147548592E-2</v>
      </c>
      <c r="G293" s="300">
        <f t="shared" si="144"/>
        <v>1.6837336469680882E-2</v>
      </c>
      <c r="H293" s="300">
        <f t="shared" si="144"/>
        <v>1.9362936940133014E-2</v>
      </c>
      <c r="I293" s="300">
        <f t="shared" si="144"/>
        <v>2.2267377481152963E-2</v>
      </c>
      <c r="J293" s="300">
        <f t="shared" si="144"/>
        <v>2.5607484103325903E-2</v>
      </c>
      <c r="K293" s="301">
        <f t="shared" si="143"/>
        <v>2.944860671882479E-2</v>
      </c>
      <c r="L293" s="300">
        <f t="shared" si="143"/>
        <v>3.3865897726648504E-2</v>
      </c>
      <c r="M293" s="300">
        <f t="shared" si="143"/>
        <v>3.8945782385645777E-2</v>
      </c>
      <c r="N293" s="300">
        <f t="shared" si="143"/>
        <v>4.4787649743492648E-2</v>
      </c>
      <c r="O293" s="300">
        <f t="shared" si="143"/>
        <v>5.1505797205016531E-2</v>
      </c>
      <c r="P293" s="302">
        <f t="shared" si="143"/>
        <v>5.9231666785769015E-2</v>
      </c>
      <c r="Q293" s="303">
        <f t="shared" si="143"/>
        <v>6.8116416803634366E-2</v>
      </c>
      <c r="R293" s="303">
        <f t="shared" si="143"/>
        <v>7.8333879324179512E-2</v>
      </c>
      <c r="S293" s="303">
        <f t="shared" si="143"/>
        <v>9.008396122280643E-2</v>
      </c>
      <c r="T293" s="303">
        <f t="shared" si="143"/>
        <v>0.10359655540622739</v>
      </c>
      <c r="U293" s="303">
        <f t="shared" si="143"/>
        <v>0.11913603871716151</v>
      </c>
      <c r="V293" s="303">
        <f t="shared" si="143"/>
        <v>0.1370064445247357</v>
      </c>
    </row>
    <row r="294" spans="1:22" x14ac:dyDescent="0.25">
      <c r="B294" s="296">
        <v>30</v>
      </c>
      <c r="C294" s="299">
        <f t="shared" si="144"/>
        <v>1.2030234871031845E-2</v>
      </c>
      <c r="D294" s="300">
        <f t="shared" si="144"/>
        <v>1.3834770101686622E-2</v>
      </c>
      <c r="E294" s="300">
        <f t="shared" si="144"/>
        <v>1.5909985616939612E-2</v>
      </c>
      <c r="F294" s="300">
        <f t="shared" si="144"/>
        <v>1.829648345948055E-2</v>
      </c>
      <c r="G294" s="300">
        <f t="shared" si="144"/>
        <v>2.1040955978402633E-2</v>
      </c>
      <c r="H294" s="300">
        <f t="shared" si="144"/>
        <v>2.4197099375163025E-2</v>
      </c>
      <c r="I294" s="300">
        <f t="shared" si="144"/>
        <v>2.7826664281437478E-2</v>
      </c>
      <c r="J294" s="300">
        <f t="shared" si="144"/>
        <v>3.2000663923653097E-2</v>
      </c>
      <c r="K294" s="301">
        <f t="shared" si="143"/>
        <v>3.680076351220106E-2</v>
      </c>
      <c r="L294" s="300">
        <f t="shared" si="143"/>
        <v>4.2320878039031208E-2</v>
      </c>
      <c r="M294" s="300">
        <f t="shared" si="143"/>
        <v>4.8669009744885895E-2</v>
      </c>
      <c r="N294" s="300">
        <f t="shared" si="143"/>
        <v>5.5969361206618766E-2</v>
      </c>
      <c r="O294" s="300">
        <f t="shared" si="143"/>
        <v>6.4364765387611572E-2</v>
      </c>
      <c r="P294" s="302">
        <f t="shared" si="143"/>
        <v>7.4019480195753301E-2</v>
      </c>
      <c r="Q294" s="303">
        <f t="shared" si="143"/>
        <v>8.5122402225116287E-2</v>
      </c>
      <c r="R294" s="303">
        <f t="shared" si="143"/>
        <v>9.7890762558883709E-2</v>
      </c>
      <c r="S294" s="303">
        <f t="shared" si="143"/>
        <v>0.11257437694271627</v>
      </c>
      <c r="T294" s="303">
        <f t="shared" si="143"/>
        <v>0.1294605334841237</v>
      </c>
      <c r="U294" s="303">
        <f t="shared" si="143"/>
        <v>0.14887961350674223</v>
      </c>
      <c r="V294" s="303">
        <f t="shared" si="143"/>
        <v>0.17121155553275358</v>
      </c>
    </row>
    <row r="295" spans="1:22" x14ac:dyDescent="0.25">
      <c r="B295" s="296">
        <v>40</v>
      </c>
      <c r="C295" s="299">
        <f t="shared" si="144"/>
        <v>1.3397985944520916E-2</v>
      </c>
      <c r="D295" s="300">
        <f t="shared" si="144"/>
        <v>1.5407683836199053E-2</v>
      </c>
      <c r="E295" s="300">
        <f t="shared" si="144"/>
        <v>1.771883641162891E-2</v>
      </c>
      <c r="F295" s="300">
        <f t="shared" si="144"/>
        <v>2.0376661873373246E-2</v>
      </c>
      <c r="G295" s="300">
        <f t="shared" si="144"/>
        <v>2.3433161154379233E-2</v>
      </c>
      <c r="H295" s="300">
        <f t="shared" si="144"/>
        <v>2.6948135327536114E-2</v>
      </c>
      <c r="I295" s="300">
        <f t="shared" si="144"/>
        <v>3.0990355626666528E-2</v>
      </c>
      <c r="J295" s="300">
        <f t="shared" si="144"/>
        <v>3.5638908970666502E-2</v>
      </c>
      <c r="K295" s="301">
        <f t="shared" si="143"/>
        <v>4.0984745316266481E-2</v>
      </c>
      <c r="L295" s="300">
        <f t="shared" si="143"/>
        <v>4.713245711370645E-2</v>
      </c>
      <c r="M295" s="300">
        <f t="shared" si="143"/>
        <v>5.4202325680762407E-2</v>
      </c>
      <c r="N295" s="300">
        <f t="shared" si="143"/>
        <v>6.2332674532876775E-2</v>
      </c>
      <c r="O295" s="300">
        <f t="shared" si="143"/>
        <v>7.1682575712808269E-2</v>
      </c>
      <c r="P295" s="302">
        <f t="shared" si="143"/>
        <v>8.2434962069729528E-2</v>
      </c>
      <c r="Q295" s="303">
        <f t="shared" si="143"/>
        <v>9.4800206380188934E-2</v>
      </c>
      <c r="R295" s="303">
        <f t="shared" si="143"/>
        <v>0.10902023733721726</v>
      </c>
      <c r="S295" s="303">
        <f t="shared" si="143"/>
        <v>0.12537327293779985</v>
      </c>
      <c r="T295" s="303">
        <f t="shared" si="143"/>
        <v>0.14417926387846983</v>
      </c>
      <c r="U295" s="303">
        <f t="shared" si="143"/>
        <v>0.16580615346024027</v>
      </c>
      <c r="V295" s="303">
        <f t="shared" si="143"/>
        <v>0.19067707647927629</v>
      </c>
    </row>
    <row r="296" spans="1:22" x14ac:dyDescent="0.25">
      <c r="B296" s="296">
        <v>50</v>
      </c>
      <c r="C296" s="299">
        <f t="shared" si="144"/>
        <v>1.4351464208465683E-2</v>
      </c>
      <c r="D296" s="300">
        <f t="shared" si="144"/>
        <v>1.6504183839735537E-2</v>
      </c>
      <c r="E296" s="300">
        <f t="shared" si="144"/>
        <v>1.8979811415695862E-2</v>
      </c>
      <c r="F296" s="300">
        <f t="shared" si="144"/>
        <v>2.1826783128050239E-2</v>
      </c>
      <c r="G296" s="300">
        <f t="shared" si="144"/>
        <v>2.5100800597257781E-2</v>
      </c>
      <c r="H296" s="300">
        <f t="shared" si="144"/>
        <v>2.8865920686846441E-2</v>
      </c>
      <c r="I296" s="300">
        <f t="shared" si="144"/>
        <v>3.319580878987341E-2</v>
      </c>
      <c r="J296" s="300">
        <f t="shared" si="144"/>
        <v>3.8175180108354419E-2</v>
      </c>
      <c r="K296" s="301">
        <f t="shared" si="143"/>
        <v>4.3901457124607579E-2</v>
      </c>
      <c r="L296" s="300">
        <f t="shared" si="143"/>
        <v>5.0486675693298705E-2</v>
      </c>
      <c r="M296" s="300">
        <f t="shared" si="143"/>
        <v>5.8059677047293506E-2</v>
      </c>
      <c r="N296" s="300">
        <f t="shared" si="143"/>
        <v>6.6768628604387523E-2</v>
      </c>
      <c r="O296" s="300">
        <f t="shared" si="143"/>
        <v>7.6783922895045653E-2</v>
      </c>
      <c r="P296" s="302">
        <f t="shared" si="143"/>
        <v>8.8301511329302487E-2</v>
      </c>
      <c r="Q296" s="303">
        <f t="shared" si="143"/>
        <v>0.10154673802869786</v>
      </c>
      <c r="R296" s="303">
        <f t="shared" si="143"/>
        <v>0.11677874873300251</v>
      </c>
      <c r="S296" s="303">
        <f t="shared" si="143"/>
        <v>0.13429556104295287</v>
      </c>
      <c r="T296" s="303">
        <f t="shared" si="143"/>
        <v>0.15443989519939583</v>
      </c>
      <c r="U296" s="303">
        <f t="shared" si="143"/>
        <v>0.17760587947930517</v>
      </c>
      <c r="V296" s="303">
        <f t="shared" si="143"/>
        <v>0.20424676140120093</v>
      </c>
    </row>
    <row r="297" spans="1:22" x14ac:dyDescent="0.25">
      <c r="B297" s="296">
        <v>60</v>
      </c>
      <c r="C297" s="299">
        <f t="shared" si="144"/>
        <v>1.5097806067638294E-2</v>
      </c>
      <c r="D297" s="300">
        <f t="shared" si="144"/>
        <v>1.7362476977784036E-2</v>
      </c>
      <c r="E297" s="300">
        <f t="shared" si="144"/>
        <v>1.9966848524451641E-2</v>
      </c>
      <c r="F297" s="300">
        <f t="shared" si="144"/>
        <v>2.2961875803119387E-2</v>
      </c>
      <c r="G297" s="300">
        <f t="shared" si="144"/>
        <v>2.640615717358729E-2</v>
      </c>
      <c r="H297" s="300">
        <f t="shared" si="144"/>
        <v>3.0367080749625384E-2</v>
      </c>
      <c r="I297" s="300">
        <f t="shared" si="144"/>
        <v>3.492214286206919E-2</v>
      </c>
      <c r="J297" s="300">
        <f t="shared" si="144"/>
        <v>4.0160464291379559E-2</v>
      </c>
      <c r="K297" s="301">
        <f t="shared" si="143"/>
        <v>4.6184533935086487E-2</v>
      </c>
      <c r="L297" s="300">
        <f t="shared" si="143"/>
        <v>5.3112214025349463E-2</v>
      </c>
      <c r="M297" s="300">
        <f t="shared" si="143"/>
        <v>6.1079046129151875E-2</v>
      </c>
      <c r="N297" s="300">
        <f t="shared" si="143"/>
        <v>7.024090304852465E-2</v>
      </c>
      <c r="O297" s="300">
        <f t="shared" si="143"/>
        <v>8.0777038505803339E-2</v>
      </c>
      <c r="P297" s="302">
        <f t="shared" si="143"/>
        <v>9.2893594281673819E-2</v>
      </c>
      <c r="Q297" s="303">
        <f t="shared" si="143"/>
        <v>0.1068276334239249</v>
      </c>
      <c r="R297" s="303">
        <f t="shared" si="143"/>
        <v>0.12285177843751363</v>
      </c>
      <c r="S297" s="303">
        <f t="shared" si="143"/>
        <v>0.14127954520314065</v>
      </c>
      <c r="T297" s="303">
        <f t="shared" si="143"/>
        <v>0.16247147698361175</v>
      </c>
      <c r="U297" s="303">
        <f t="shared" si="143"/>
        <v>0.1868421985311535</v>
      </c>
      <c r="V297" s="303">
        <f t="shared" si="143"/>
        <v>0.21486852831082651</v>
      </c>
    </row>
    <row r="298" spans="1:22" x14ac:dyDescent="0.25">
      <c r="B298" s="310">
        <v>70</v>
      </c>
      <c r="C298" s="311">
        <f t="shared" si="144"/>
        <v>1.5725784266941097E-2</v>
      </c>
      <c r="D298" s="312">
        <f t="shared" si="144"/>
        <v>1.8084651906982267E-2</v>
      </c>
      <c r="E298" s="312">
        <f t="shared" si="144"/>
        <v>2.0797349693029602E-2</v>
      </c>
      <c r="F298" s="312">
        <f t="shared" si="144"/>
        <v>2.3916952146984041E-2</v>
      </c>
      <c r="G298" s="312">
        <f t="shared" si="144"/>
        <v>2.7504494969031641E-2</v>
      </c>
      <c r="H298" s="312">
        <f t="shared" si="144"/>
        <v>3.163016921438639E-2</v>
      </c>
      <c r="I298" s="312">
        <f t="shared" si="144"/>
        <v>3.6374694596544341E-2</v>
      </c>
      <c r="J298" s="312">
        <f t="shared" si="144"/>
        <v>4.1830898786025993E-2</v>
      </c>
      <c r="K298" s="313">
        <f t="shared" si="143"/>
        <v>4.8105533603929877E-2</v>
      </c>
      <c r="L298" s="312">
        <f t="shared" si="143"/>
        <v>5.5321363644519353E-2</v>
      </c>
      <c r="M298" s="312">
        <f t="shared" si="143"/>
        <v>6.3619568191197254E-2</v>
      </c>
      <c r="N298" s="312">
        <f t="shared" si="143"/>
        <v>7.3162503419876831E-2</v>
      </c>
      <c r="O298" s="312">
        <f t="shared" si="143"/>
        <v>8.4136878932858372E-2</v>
      </c>
      <c r="P298" s="314">
        <f t="shared" si="143"/>
        <v>9.67574107727871E-2</v>
      </c>
      <c r="Q298" s="309">
        <f t="shared" si="143"/>
        <v>0.11127102238870519</v>
      </c>
      <c r="R298" s="309">
        <f t="shared" si="143"/>
        <v>0.12796167574701092</v>
      </c>
      <c r="S298" s="309">
        <f t="shared" si="143"/>
        <v>0.14715592710906256</v>
      </c>
      <c r="T298" s="309">
        <f t="shared" si="143"/>
        <v>0.16922931617542197</v>
      </c>
      <c r="U298" s="309">
        <f t="shared" si="143"/>
        <v>0.19461371360173524</v>
      </c>
      <c r="V298" s="309">
        <f t="shared" si="143"/>
        <v>0.2238057706419955</v>
      </c>
    </row>
    <row r="299" spans="1:22" x14ac:dyDescent="0.25">
      <c r="D299" s="87"/>
      <c r="E299" s="87"/>
      <c r="F299" s="87"/>
      <c r="G299" s="87"/>
      <c r="H299" s="87"/>
      <c r="I299" s="87"/>
      <c r="J299" s="87"/>
      <c r="K299" s="315"/>
    </row>
    <row r="300" spans="1:22" x14ac:dyDescent="0.25">
      <c r="D300" s="87"/>
      <c r="E300" s="87"/>
      <c r="F300" s="87"/>
      <c r="G300" s="87"/>
      <c r="H300" s="87"/>
      <c r="I300" s="87"/>
      <c r="J300" s="87"/>
      <c r="K300" s="315"/>
      <c r="Q300" s="316"/>
    </row>
    <row r="301" spans="1:22" x14ac:dyDescent="0.25">
      <c r="D301" s="87"/>
      <c r="E301" s="87"/>
      <c r="F301" s="87"/>
      <c r="G301" s="87"/>
      <c r="H301" s="87"/>
      <c r="I301" s="87"/>
      <c r="J301" s="87"/>
      <c r="Q301" s="316"/>
    </row>
    <row r="302" spans="1:22" x14ac:dyDescent="0.25">
      <c r="B302" s="47"/>
      <c r="C302" s="47"/>
      <c r="D302" s="87"/>
      <c r="E302" s="87"/>
      <c r="F302" s="87"/>
      <c r="G302" s="87"/>
      <c r="H302" s="87"/>
      <c r="I302" s="87"/>
      <c r="J302" s="87"/>
      <c r="Q302" s="316"/>
    </row>
    <row r="303" spans="1:22" x14ac:dyDescent="0.25">
      <c r="A303" s="217" t="s">
        <v>27</v>
      </c>
      <c r="B303" s="317" t="s">
        <v>62</v>
      </c>
      <c r="C303" s="318">
        <v>0.9</v>
      </c>
      <c r="D303" s="87"/>
      <c r="E303" s="87"/>
      <c r="F303" s="87"/>
      <c r="G303" s="87"/>
      <c r="H303" s="87"/>
      <c r="I303" s="319" t="s">
        <v>64</v>
      </c>
      <c r="J303" s="320" t="s">
        <v>65</v>
      </c>
      <c r="K303" s="282"/>
      <c r="L303" s="67"/>
      <c r="N303" s="319" t="s">
        <v>66</v>
      </c>
      <c r="O303" s="320" t="s">
        <v>67</v>
      </c>
      <c r="P303" s="67"/>
      <c r="Q303" s="316"/>
    </row>
    <row r="304" spans="1:22" x14ac:dyDescent="0.25">
      <c r="B304" s="321" t="s">
        <v>43</v>
      </c>
      <c r="C304" s="322">
        <v>0.96</v>
      </c>
      <c r="D304" s="87"/>
      <c r="E304" s="76" t="s">
        <v>2</v>
      </c>
      <c r="F304" s="74"/>
      <c r="G304" s="74"/>
      <c r="I304" s="323" t="s">
        <v>68</v>
      </c>
      <c r="J304" s="182" t="s">
        <v>69</v>
      </c>
      <c r="K304" s="47"/>
      <c r="L304" s="70"/>
      <c r="N304" s="323" t="s">
        <v>70</v>
      </c>
      <c r="O304" s="182" t="s">
        <v>71</v>
      </c>
      <c r="P304" s="78"/>
      <c r="Q304" s="316"/>
      <c r="S304" s="324" t="s">
        <v>216</v>
      </c>
    </row>
    <row r="305" spans="1:22" x14ac:dyDescent="0.25">
      <c r="B305" s="317" t="s">
        <v>44</v>
      </c>
      <c r="C305" s="318">
        <v>85</v>
      </c>
      <c r="D305" s="87"/>
      <c r="E305" s="76">
        <v>1</v>
      </c>
      <c r="F305" s="234" t="s">
        <v>63</v>
      </c>
      <c r="G305" s="325">
        <f t="shared" ref="G305:G316" si="145">K287</f>
        <v>4.803239732748257E-3</v>
      </c>
      <c r="H305" s="345"/>
      <c r="I305" s="327">
        <f>C304*2.20462*25.4*12</f>
        <v>645.0894489599998</v>
      </c>
      <c r="J305" s="289">
        <f>(G305*C$303*SQRT(4*C$305*I$305/32.2)/12)</f>
        <v>2.9731513548448937E-2</v>
      </c>
      <c r="K305" s="47"/>
      <c r="L305" s="70"/>
      <c r="N305" s="328">
        <v>1</v>
      </c>
      <c r="O305" s="329">
        <f t="shared" ref="O305:O316" si="146">N305*J305</f>
        <v>2.9731513548448937E-2</v>
      </c>
      <c r="P305" s="330"/>
      <c r="Q305" s="239">
        <f t="shared" ref="Q305:Q316" si="147">K80</f>
        <v>2.9732217573221725E-2</v>
      </c>
      <c r="S305" s="325">
        <v>4.803239732748257E-3</v>
      </c>
      <c r="T305" s="331">
        <f>G305/S305</f>
        <v>1</v>
      </c>
    </row>
    <row r="306" spans="1:22" x14ac:dyDescent="0.25">
      <c r="B306" s="47"/>
      <c r="C306" s="47"/>
      <c r="D306" s="87"/>
      <c r="E306" s="76">
        <v>2</v>
      </c>
      <c r="F306" s="234" t="s">
        <v>63</v>
      </c>
      <c r="G306" s="289">
        <f t="shared" si="145"/>
        <v>1.3576959368418457E-2</v>
      </c>
      <c r="I306" s="255"/>
      <c r="J306" s="289">
        <f t="shared" ref="J306:J316" si="148">(G306*C$303*SQRT(4*C$305*I$305/32.2)/12)</f>
        <v>8.4039850989888212E-2</v>
      </c>
      <c r="K306" s="47"/>
      <c r="L306" s="70"/>
      <c r="N306" s="332">
        <v>2</v>
      </c>
      <c r="O306" s="193">
        <f t="shared" si="146"/>
        <v>0.16807970197977642</v>
      </c>
      <c r="P306" s="330"/>
      <c r="Q306" s="239">
        <f t="shared" si="147"/>
        <v>0.16808368200836812</v>
      </c>
      <c r="S306" s="289">
        <v>1.3576959368418457E-2</v>
      </c>
      <c r="T306" s="331">
        <f t="shared" ref="T306:T316" si="149">G306/S306</f>
        <v>1</v>
      </c>
    </row>
    <row r="307" spans="1:22" x14ac:dyDescent="0.25">
      <c r="B307" s="47"/>
      <c r="D307" s="87"/>
      <c r="E307" s="76">
        <v>3</v>
      </c>
      <c r="F307" s="234" t="s">
        <v>63</v>
      </c>
      <c r="G307" s="333">
        <f t="shared" si="145"/>
        <v>1.6832743876262171E-2</v>
      </c>
      <c r="I307" s="255"/>
      <c r="J307" s="289">
        <f t="shared" si="148"/>
        <v>0.10419279079545568</v>
      </c>
      <c r="K307" s="47"/>
      <c r="L307" s="70"/>
      <c r="N307" s="334">
        <v>3</v>
      </c>
      <c r="O307" s="335">
        <f t="shared" si="146"/>
        <v>0.31257837238636704</v>
      </c>
      <c r="P307" s="330"/>
      <c r="Q307" s="239">
        <f t="shared" si="147"/>
        <v>0.31258577405857724</v>
      </c>
      <c r="S307" s="333">
        <v>1.6832743876262171E-2</v>
      </c>
      <c r="T307" s="331">
        <f t="shared" si="149"/>
        <v>1</v>
      </c>
    </row>
    <row r="308" spans="1:22" x14ac:dyDescent="0.25">
      <c r="B308" s="47"/>
      <c r="E308" s="76">
        <v>4</v>
      </c>
      <c r="F308" s="234" t="s">
        <v>63</v>
      </c>
      <c r="G308" s="289">
        <f t="shared" si="145"/>
        <v>1.8709044602149272E-2</v>
      </c>
      <c r="I308" s="255"/>
      <c r="J308" s="289">
        <f t="shared" si="148"/>
        <v>0.11580688119205523</v>
      </c>
      <c r="K308" s="47"/>
      <c r="L308" s="70"/>
      <c r="N308" s="332">
        <v>4</v>
      </c>
      <c r="O308" s="193">
        <f t="shared" si="146"/>
        <v>0.46322752476822093</v>
      </c>
      <c r="P308" s="330"/>
      <c r="Q308" s="239">
        <f t="shared" si="147"/>
        <v>0.46323849372384918</v>
      </c>
      <c r="S308" s="289">
        <v>1.8709044602149272E-2</v>
      </c>
      <c r="T308" s="331">
        <f t="shared" si="149"/>
        <v>1</v>
      </c>
    </row>
    <row r="309" spans="1:22" x14ac:dyDescent="0.25">
      <c r="B309" s="47"/>
      <c r="E309" s="76">
        <v>5</v>
      </c>
      <c r="F309" s="234" t="s">
        <v>63</v>
      </c>
      <c r="G309" s="289">
        <f t="shared" si="145"/>
        <v>2.0033551815253722E-2</v>
      </c>
      <c r="I309" s="255"/>
      <c r="J309" s="289">
        <f t="shared" si="148"/>
        <v>0.12400543182506757</v>
      </c>
      <c r="K309" s="47"/>
      <c r="L309" s="70"/>
      <c r="N309" s="332">
        <v>5</v>
      </c>
      <c r="O309" s="193">
        <f t="shared" si="146"/>
        <v>0.6200271591253379</v>
      </c>
      <c r="P309" s="330"/>
      <c r="Q309" s="239">
        <f t="shared" si="147"/>
        <v>0.62004184100418391</v>
      </c>
      <c r="S309" s="289">
        <v>2.0033551815253722E-2</v>
      </c>
      <c r="T309" s="331">
        <f t="shared" si="149"/>
        <v>1</v>
      </c>
    </row>
    <row r="310" spans="1:22" x14ac:dyDescent="0.25">
      <c r="B310" s="47"/>
      <c r="C310" s="235"/>
      <c r="E310" s="76">
        <v>10</v>
      </c>
      <c r="F310" s="234" t="s">
        <v>63</v>
      </c>
      <c r="G310" s="333">
        <f t="shared" si="145"/>
        <v>2.4173017073254071E-2</v>
      </c>
      <c r="I310" s="255"/>
      <c r="J310" s="289">
        <f t="shared" si="148"/>
        <v>0.14962825605398714</v>
      </c>
      <c r="K310" s="47"/>
      <c r="L310" s="70"/>
      <c r="N310" s="334">
        <v>10</v>
      </c>
      <c r="O310" s="335">
        <f t="shared" si="146"/>
        <v>1.4962825605398713</v>
      </c>
      <c r="P310" s="330"/>
      <c r="Q310" s="239">
        <f t="shared" si="147"/>
        <v>1.4963179916317997</v>
      </c>
      <c r="S310" s="333">
        <v>2.4173017073254071E-2</v>
      </c>
      <c r="T310" s="331">
        <f t="shared" si="149"/>
        <v>1</v>
      </c>
    </row>
    <row r="311" spans="1:22" x14ac:dyDescent="0.25">
      <c r="B311" s="47"/>
      <c r="C311" s="47"/>
      <c r="E311" s="76">
        <v>20</v>
      </c>
      <c r="F311" s="234" t="s">
        <v>63</v>
      </c>
      <c r="G311" s="289">
        <f t="shared" si="145"/>
        <v>2.944860671882479E-2</v>
      </c>
      <c r="I311" s="255"/>
      <c r="J311" s="289">
        <f t="shared" si="148"/>
        <v>0.18228356242021707</v>
      </c>
      <c r="K311" s="47"/>
      <c r="L311" s="70"/>
      <c r="N311" s="332">
        <v>20</v>
      </c>
      <c r="O311" s="193">
        <f t="shared" si="146"/>
        <v>3.6456712484043412</v>
      </c>
      <c r="P311" s="330"/>
      <c r="Q311" s="239">
        <f t="shared" si="147"/>
        <v>3.6457575757575764</v>
      </c>
      <c r="S311" s="289">
        <v>2.944860671882479E-2</v>
      </c>
      <c r="T311" s="331">
        <f t="shared" si="149"/>
        <v>1</v>
      </c>
    </row>
    <row r="312" spans="1:22" x14ac:dyDescent="0.25">
      <c r="E312" s="76">
        <v>30</v>
      </c>
      <c r="F312" s="234" t="s">
        <v>63</v>
      </c>
      <c r="G312" s="289">
        <f t="shared" si="145"/>
        <v>3.680076351220106E-2</v>
      </c>
      <c r="I312" s="255"/>
      <c r="J312" s="289">
        <f t="shared" si="148"/>
        <v>0.22779258580338202</v>
      </c>
      <c r="K312" s="47"/>
      <c r="L312" s="70"/>
      <c r="N312" s="332">
        <v>30</v>
      </c>
      <c r="O312" s="193">
        <f t="shared" si="146"/>
        <v>6.833777574101461</v>
      </c>
      <c r="P312" s="330"/>
      <c r="Q312" s="239">
        <f t="shared" si="147"/>
        <v>6.8339393939393931</v>
      </c>
      <c r="S312" s="289">
        <v>3.680076351220106E-2</v>
      </c>
      <c r="T312" s="331">
        <f t="shared" si="149"/>
        <v>1</v>
      </c>
    </row>
    <row r="313" spans="1:22" x14ac:dyDescent="0.25">
      <c r="E313" s="76">
        <v>40</v>
      </c>
      <c r="F313" s="234" t="s">
        <v>63</v>
      </c>
      <c r="G313" s="289">
        <f t="shared" si="145"/>
        <v>4.0984745316266481E-2</v>
      </c>
      <c r="I313" s="255"/>
      <c r="J313" s="289">
        <f t="shared" si="148"/>
        <v>0.253690962444029</v>
      </c>
      <c r="K313" s="47"/>
      <c r="L313" s="70"/>
      <c r="N313" s="332">
        <v>40</v>
      </c>
      <c r="O313" s="193">
        <f t="shared" si="146"/>
        <v>10.147638497761161</v>
      </c>
      <c r="P313" s="330"/>
      <c r="Q313" s="239">
        <f t="shared" si="147"/>
        <v>10.147878787878785</v>
      </c>
      <c r="S313" s="289">
        <v>4.0984745316266481E-2</v>
      </c>
      <c r="T313" s="331">
        <f t="shared" si="149"/>
        <v>1</v>
      </c>
    </row>
    <row r="314" spans="1:22" x14ac:dyDescent="0.25">
      <c r="E314" s="76">
        <v>50</v>
      </c>
      <c r="F314" s="234" t="s">
        <v>63</v>
      </c>
      <c r="G314" s="289">
        <f t="shared" si="145"/>
        <v>4.3901457124607579E-2</v>
      </c>
      <c r="I314" s="255"/>
      <c r="J314" s="289">
        <f t="shared" si="148"/>
        <v>0.27174508038766892</v>
      </c>
      <c r="K314" s="47"/>
      <c r="L314" s="70"/>
      <c r="N314" s="332">
        <v>50</v>
      </c>
      <c r="O314" s="193">
        <f t="shared" si="146"/>
        <v>13.587254019383446</v>
      </c>
      <c r="P314" s="330"/>
      <c r="Q314" s="239">
        <f t="shared" si="147"/>
        <v>13.587575757575756</v>
      </c>
      <c r="S314" s="289">
        <v>4.3901457124607579E-2</v>
      </c>
      <c r="T314" s="331">
        <f t="shared" si="149"/>
        <v>1</v>
      </c>
    </row>
    <row r="315" spans="1:22" x14ac:dyDescent="0.25">
      <c r="E315" s="76">
        <v>60</v>
      </c>
      <c r="F315" s="234" t="s">
        <v>63</v>
      </c>
      <c r="G315" s="289">
        <f t="shared" si="145"/>
        <v>4.6184533935086487E-2</v>
      </c>
      <c r="I315" s="255"/>
      <c r="J315" s="289">
        <f t="shared" si="148"/>
        <v>0.28587706898280502</v>
      </c>
      <c r="K315" s="47"/>
      <c r="L315" s="70"/>
      <c r="N315" s="332">
        <v>60</v>
      </c>
      <c r="O315" s="193">
        <f t="shared" si="146"/>
        <v>17.152624138968299</v>
      </c>
      <c r="P315" s="330"/>
      <c r="Q315" s="239">
        <f t="shared" si="147"/>
        <v>17.153030303030302</v>
      </c>
      <c r="S315" s="289">
        <v>4.6184533935086487E-2</v>
      </c>
      <c r="T315" s="331">
        <f t="shared" si="149"/>
        <v>1</v>
      </c>
    </row>
    <row r="316" spans="1:22" x14ac:dyDescent="0.25">
      <c r="E316" s="76">
        <v>70</v>
      </c>
      <c r="F316" s="234" t="s">
        <v>63</v>
      </c>
      <c r="G316" s="333">
        <f t="shared" si="145"/>
        <v>4.8105533603929877E-2</v>
      </c>
      <c r="I316" s="260"/>
      <c r="J316" s="336">
        <f t="shared" si="148"/>
        <v>0.29776784080736779</v>
      </c>
      <c r="K316" s="145"/>
      <c r="L316" s="337"/>
      <c r="N316" s="338">
        <v>70</v>
      </c>
      <c r="O316" s="339">
        <f t="shared" si="146"/>
        <v>20.843748856515745</v>
      </c>
      <c r="P316" s="340"/>
      <c r="Q316" s="239">
        <f t="shared" si="147"/>
        <v>20.844242424242424</v>
      </c>
      <c r="S316" s="333">
        <v>4.8105533603929877E-2</v>
      </c>
      <c r="T316" s="331">
        <f t="shared" si="149"/>
        <v>1</v>
      </c>
    </row>
    <row r="319" spans="1:22" ht="15.75" thickBot="1" x14ac:dyDescent="0.3">
      <c r="A319" s="268"/>
      <c r="B319" s="268"/>
      <c r="C319" s="268"/>
      <c r="D319" s="268"/>
      <c r="E319" s="268"/>
      <c r="F319" s="268"/>
      <c r="G319" s="268"/>
      <c r="H319" s="268"/>
      <c r="I319" s="268"/>
      <c r="J319" s="268"/>
      <c r="K319" s="268"/>
      <c r="L319" s="268"/>
      <c r="M319" s="268"/>
      <c r="N319" s="268"/>
      <c r="O319" s="268"/>
      <c r="P319" s="268"/>
      <c r="Q319" s="268"/>
      <c r="R319" s="268"/>
      <c r="S319" s="268"/>
      <c r="T319" s="268"/>
      <c r="U319" s="268"/>
      <c r="V319" s="268"/>
    </row>
    <row r="320" spans="1:22" ht="15.75" thickTop="1" x14ac:dyDescent="0.25"/>
    <row r="321" spans="1:22" x14ac:dyDescent="0.25">
      <c r="B321" s="42" t="s">
        <v>72</v>
      </c>
    </row>
    <row r="322" spans="1:22" x14ac:dyDescent="0.25">
      <c r="K322" s="272" t="s">
        <v>78</v>
      </c>
    </row>
    <row r="323" spans="1:22" x14ac:dyDescent="0.25">
      <c r="B323" s="273" t="s">
        <v>73</v>
      </c>
      <c r="F323" s="244"/>
      <c r="L323" s="244"/>
      <c r="N323" s="244"/>
      <c r="Q323" s="244"/>
      <c r="R323" s="244"/>
      <c r="S323" s="244"/>
      <c r="T323" s="244"/>
      <c r="U323" s="244"/>
      <c r="V323" s="244"/>
    </row>
    <row r="324" spans="1:22" x14ac:dyDescent="0.25">
      <c r="J324" s="148" t="s">
        <v>60</v>
      </c>
      <c r="K324" s="93">
        <v>1</v>
      </c>
    </row>
    <row r="325" spans="1:22" x14ac:dyDescent="0.25">
      <c r="A325" s="346" t="s">
        <v>28</v>
      </c>
      <c r="B325" s="274" t="s">
        <v>74</v>
      </c>
      <c r="C325" s="274"/>
      <c r="D325" s="275" t="s">
        <v>16</v>
      </c>
      <c r="E325" s="275" t="s">
        <v>15</v>
      </c>
      <c r="F325" s="276" t="s">
        <v>14</v>
      </c>
      <c r="G325" s="276" t="s">
        <v>13</v>
      </c>
      <c r="H325" s="276" t="s">
        <v>3</v>
      </c>
      <c r="I325" s="276" t="s">
        <v>4</v>
      </c>
      <c r="J325" s="276" t="s">
        <v>5</v>
      </c>
      <c r="K325" s="276" t="s">
        <v>6</v>
      </c>
      <c r="L325" s="276" t="s">
        <v>20</v>
      </c>
      <c r="M325" s="276" t="s">
        <v>21</v>
      </c>
      <c r="N325" s="276" t="s">
        <v>22</v>
      </c>
      <c r="O325" s="276" t="s">
        <v>23</v>
      </c>
      <c r="P325" s="276" t="s">
        <v>24</v>
      </c>
      <c r="Q325" s="274"/>
      <c r="R325" s="274"/>
      <c r="S325" s="274"/>
      <c r="T325" s="274"/>
      <c r="U325" s="274"/>
      <c r="V325" s="274"/>
    </row>
    <row r="326" spans="1:22" x14ac:dyDescent="0.25">
      <c r="B326" s="276" t="s">
        <v>2</v>
      </c>
      <c r="C326" s="277" t="s">
        <v>41</v>
      </c>
      <c r="D326" s="276" t="s">
        <v>41</v>
      </c>
      <c r="E326" s="276" t="s">
        <v>41</v>
      </c>
      <c r="F326" s="276" t="s">
        <v>41</v>
      </c>
      <c r="G326" s="276" t="s">
        <v>41</v>
      </c>
      <c r="H326" s="276" t="s">
        <v>41</v>
      </c>
      <c r="I326" s="276" t="s">
        <v>41</v>
      </c>
      <c r="J326" s="276" t="s">
        <v>41</v>
      </c>
      <c r="K326" s="276" t="s">
        <v>41</v>
      </c>
      <c r="L326" s="276" t="s">
        <v>41</v>
      </c>
      <c r="M326" s="276" t="s">
        <v>41</v>
      </c>
      <c r="N326" s="276" t="s">
        <v>41</v>
      </c>
      <c r="O326" s="276" t="s">
        <v>41</v>
      </c>
      <c r="P326" s="276" t="s">
        <v>41</v>
      </c>
      <c r="Q326" s="277" t="s">
        <v>41</v>
      </c>
      <c r="R326" s="277" t="s">
        <v>41</v>
      </c>
      <c r="S326" s="277" t="s">
        <v>41</v>
      </c>
      <c r="T326" s="277" t="s">
        <v>41</v>
      </c>
      <c r="U326" s="277" t="s">
        <v>41</v>
      </c>
      <c r="V326" s="277" t="s">
        <v>41</v>
      </c>
    </row>
    <row r="327" spans="1:22" x14ac:dyDescent="0.25">
      <c r="B327" s="276">
        <v>1</v>
      </c>
      <c r="C327" s="341">
        <f t="shared" ref="C327:C338" si="150">(C100*$K$324)/$B327</f>
        <v>0.28849788233346135</v>
      </c>
      <c r="D327" s="156">
        <f t="shared" ref="D327:J327" si="151">(D100*$K$324)/$B327</f>
        <v>0.33177256468348054</v>
      </c>
      <c r="E327" s="156">
        <f t="shared" si="151"/>
        <v>0.38153844938600262</v>
      </c>
      <c r="F327" s="156">
        <f t="shared" si="151"/>
        <v>0.43876921679390296</v>
      </c>
      <c r="G327" s="156">
        <f t="shared" si="151"/>
        <v>0.50458459931298838</v>
      </c>
      <c r="H327" s="156">
        <f t="shared" si="151"/>
        <v>0.58027228920993656</v>
      </c>
      <c r="I327" s="156">
        <f t="shared" si="151"/>
        <v>0.66731313259142699</v>
      </c>
      <c r="J327" s="156">
        <f t="shared" si="151"/>
        <v>0.76741010248014097</v>
      </c>
      <c r="K327" s="84">
        <f t="shared" ref="K327:V327" si="152">(K100*$K$324)/$B327</f>
        <v>0.88252161785216199</v>
      </c>
      <c r="L327" s="143">
        <f t="shared" si="152"/>
        <v>1.0148998605299862</v>
      </c>
      <c r="M327" s="143">
        <f t="shared" si="152"/>
        <v>1.1671348396094841</v>
      </c>
      <c r="N327" s="143">
        <f t="shared" si="152"/>
        <v>1.3422050655509066</v>
      </c>
      <c r="O327" s="143">
        <f t="shared" si="152"/>
        <v>1.5435358253835425</v>
      </c>
      <c r="P327" s="143">
        <f t="shared" si="152"/>
        <v>1.7750661991910737</v>
      </c>
      <c r="Q327" s="278">
        <f t="shared" si="152"/>
        <v>2.0413261290697347</v>
      </c>
      <c r="R327" s="278">
        <f t="shared" si="152"/>
        <v>2.3475250484301946</v>
      </c>
      <c r="S327" s="278">
        <f t="shared" si="152"/>
        <v>2.6996538056947235</v>
      </c>
      <c r="T327" s="278">
        <f t="shared" si="152"/>
        <v>3.1046018765489318</v>
      </c>
      <c r="U327" s="278">
        <f t="shared" si="152"/>
        <v>3.5702921580312714</v>
      </c>
      <c r="V327" s="278">
        <f t="shared" si="152"/>
        <v>4.1058359817359618</v>
      </c>
    </row>
    <row r="328" spans="1:22" x14ac:dyDescent="0.25">
      <c r="B328" s="276">
        <v>2</v>
      </c>
      <c r="C328" s="341">
        <f t="shared" si="150"/>
        <v>0.32018045452951449</v>
      </c>
      <c r="D328" s="160">
        <f t="shared" ref="D328:J338" si="153">(D101*$K$324)/$B328</f>
        <v>0.36820752270894164</v>
      </c>
      <c r="E328" s="160">
        <f t="shared" si="153"/>
        <v>0.42343865111528284</v>
      </c>
      <c r="F328" s="160">
        <f t="shared" si="153"/>
        <v>0.48695444878257521</v>
      </c>
      <c r="G328" s="160">
        <f t="shared" si="153"/>
        <v>0.55999761609996146</v>
      </c>
      <c r="H328" s="160">
        <f t="shared" si="153"/>
        <v>0.6439972585149556</v>
      </c>
      <c r="I328" s="160">
        <f t="shared" si="153"/>
        <v>0.74059684729219888</v>
      </c>
      <c r="J328" s="160">
        <f t="shared" si="153"/>
        <v>0.85168637438602868</v>
      </c>
      <c r="K328" s="98">
        <f t="shared" ref="K328:V328" si="154">(K101*$K$324)/$B328</f>
        <v>0.97943933054393284</v>
      </c>
      <c r="L328" s="94">
        <f t="shared" si="154"/>
        <v>1.1263552301255226</v>
      </c>
      <c r="M328" s="94">
        <f t="shared" si="154"/>
        <v>1.2953085146443508</v>
      </c>
      <c r="N328" s="94">
        <f t="shared" si="154"/>
        <v>1.4896047918410034</v>
      </c>
      <c r="O328" s="94">
        <f t="shared" si="154"/>
        <v>1.7130455106171538</v>
      </c>
      <c r="P328" s="94">
        <f t="shared" si="154"/>
        <v>1.9700023372097268</v>
      </c>
      <c r="Q328" s="278">
        <f t="shared" si="154"/>
        <v>2.2655026877911859</v>
      </c>
      <c r="R328" s="278">
        <f t="shared" si="154"/>
        <v>2.6053280909598637</v>
      </c>
      <c r="S328" s="278">
        <f t="shared" si="154"/>
        <v>2.996127304603843</v>
      </c>
      <c r="T328" s="278">
        <f t="shared" si="154"/>
        <v>3.4455464002944192</v>
      </c>
      <c r="U328" s="278">
        <f t="shared" si="154"/>
        <v>3.9623783603385818</v>
      </c>
      <c r="V328" s="278">
        <f t="shared" si="154"/>
        <v>4.5567351143893688</v>
      </c>
    </row>
    <row r="329" spans="1:22" x14ac:dyDescent="0.25">
      <c r="B329" s="276">
        <v>3</v>
      </c>
      <c r="C329" s="342">
        <f t="shared" si="150"/>
        <v>0.31907254475204422</v>
      </c>
      <c r="D329" s="163">
        <f t="shared" si="153"/>
        <v>0.36693342646485078</v>
      </c>
      <c r="E329" s="163">
        <f t="shared" si="153"/>
        <v>0.42197344043457835</v>
      </c>
      <c r="F329" s="163">
        <f t="shared" si="153"/>
        <v>0.48526945649976505</v>
      </c>
      <c r="G329" s="163">
        <f t="shared" si="153"/>
        <v>0.55805987497472975</v>
      </c>
      <c r="H329" s="163">
        <f t="shared" si="153"/>
        <v>0.64176885622093927</v>
      </c>
      <c r="I329" s="163">
        <f t="shared" si="153"/>
        <v>0.73803418465407999</v>
      </c>
      <c r="J329" s="163">
        <f t="shared" si="153"/>
        <v>0.84873931235219191</v>
      </c>
      <c r="K329" s="105">
        <f t="shared" ref="K329:V329" si="155">(K102*$K$324)/$B329</f>
        <v>0.97605020920502072</v>
      </c>
      <c r="L329" s="146">
        <f t="shared" si="155"/>
        <v>1.1224577405857736</v>
      </c>
      <c r="M329" s="146">
        <f t="shared" si="155"/>
        <v>1.2908264016736397</v>
      </c>
      <c r="N329" s="146">
        <f t="shared" si="155"/>
        <v>1.4844503619246856</v>
      </c>
      <c r="O329" s="146">
        <f t="shared" si="155"/>
        <v>1.7071179162133883</v>
      </c>
      <c r="P329" s="146">
        <f t="shared" si="155"/>
        <v>1.9631856036453963</v>
      </c>
      <c r="Q329" s="279">
        <f t="shared" si="155"/>
        <v>2.2576634441922057</v>
      </c>
      <c r="R329" s="279">
        <f t="shared" si="155"/>
        <v>2.5963129608210362</v>
      </c>
      <c r="S329" s="279">
        <f t="shared" si="155"/>
        <v>2.9857599049441919</v>
      </c>
      <c r="T329" s="279">
        <f t="shared" si="155"/>
        <v>3.4336238906858205</v>
      </c>
      <c r="U329" s="279">
        <f t="shared" si="155"/>
        <v>3.9486674742886927</v>
      </c>
      <c r="V329" s="279">
        <f t="shared" si="155"/>
        <v>4.5409675954319964</v>
      </c>
    </row>
    <row r="330" spans="1:22" x14ac:dyDescent="0.25">
      <c r="B330" s="276">
        <v>4</v>
      </c>
      <c r="C330" s="341">
        <f t="shared" si="150"/>
        <v>0.30976701448119309</v>
      </c>
      <c r="D330" s="160">
        <f t="shared" si="153"/>
        <v>0.35623206665337204</v>
      </c>
      <c r="E330" s="160">
        <f t="shared" si="153"/>
        <v>0.4096668766513778</v>
      </c>
      <c r="F330" s="160">
        <f t="shared" si="153"/>
        <v>0.47111690814908441</v>
      </c>
      <c r="G330" s="160">
        <f t="shared" si="153"/>
        <v>0.54178444437144702</v>
      </c>
      <c r="H330" s="160">
        <f t="shared" si="153"/>
        <v>0.62305211102716396</v>
      </c>
      <c r="I330" s="160">
        <f t="shared" si="153"/>
        <v>0.71650992768123856</v>
      </c>
      <c r="J330" s="160">
        <f t="shared" si="153"/>
        <v>0.82398641683342422</v>
      </c>
      <c r="K330" s="98">
        <f t="shared" ref="K330:V330" si="156">(K103*$K$324)/$B330</f>
        <v>0.94758437935843776</v>
      </c>
      <c r="L330" s="94">
        <f t="shared" si="156"/>
        <v>1.0897220362622033</v>
      </c>
      <c r="M330" s="94">
        <f t="shared" si="156"/>
        <v>1.2531803417015337</v>
      </c>
      <c r="N330" s="94">
        <f t="shared" si="156"/>
        <v>1.4411573929567636</v>
      </c>
      <c r="O330" s="94">
        <f t="shared" si="156"/>
        <v>1.657331001900278</v>
      </c>
      <c r="P330" s="94">
        <f t="shared" si="156"/>
        <v>1.9059306521853197</v>
      </c>
      <c r="Q330" s="278">
        <f t="shared" si="156"/>
        <v>2.1918202500131176</v>
      </c>
      <c r="R330" s="278">
        <f t="shared" si="156"/>
        <v>2.5205932875150849</v>
      </c>
      <c r="S330" s="278">
        <f t="shared" si="156"/>
        <v>2.8986822806423476</v>
      </c>
      <c r="T330" s="278">
        <f t="shared" si="156"/>
        <v>3.3334846227386996</v>
      </c>
      <c r="U330" s="278">
        <f t="shared" si="156"/>
        <v>3.8335073161495044</v>
      </c>
      <c r="V330" s="278">
        <f t="shared" si="156"/>
        <v>4.4085334135719298</v>
      </c>
    </row>
    <row r="331" spans="1:22" x14ac:dyDescent="0.25">
      <c r="B331" s="276">
        <v>5</v>
      </c>
      <c r="C331" s="341">
        <f t="shared" si="150"/>
        <v>0.29718243601298955</v>
      </c>
      <c r="D331" s="160">
        <f t="shared" si="153"/>
        <v>0.34175980141493795</v>
      </c>
      <c r="E331" s="160">
        <f t="shared" si="153"/>
        <v>0.39302377162717861</v>
      </c>
      <c r="F331" s="160">
        <f t="shared" si="153"/>
        <v>0.45197733737125534</v>
      </c>
      <c r="G331" s="160">
        <f t="shared" si="153"/>
        <v>0.5197739379769436</v>
      </c>
      <c r="H331" s="160">
        <f t="shared" si="153"/>
        <v>0.59774002867348508</v>
      </c>
      <c r="I331" s="160">
        <f t="shared" si="153"/>
        <v>0.68740103297450772</v>
      </c>
      <c r="J331" s="160">
        <f t="shared" si="153"/>
        <v>0.79051118792068387</v>
      </c>
      <c r="K331" s="98">
        <f t="shared" ref="K331:V331" si="157">(K104*$K$324)/$B331</f>
        <v>0.90908786610878634</v>
      </c>
      <c r="L331" s="94">
        <f t="shared" si="157"/>
        <v>1.0454510460251041</v>
      </c>
      <c r="M331" s="94">
        <f t="shared" si="157"/>
        <v>1.2022687029288697</v>
      </c>
      <c r="N331" s="94">
        <f t="shared" si="157"/>
        <v>1.3826090083682001</v>
      </c>
      <c r="O331" s="94">
        <f t="shared" si="157"/>
        <v>1.59000035962343</v>
      </c>
      <c r="P331" s="94">
        <f t="shared" si="157"/>
        <v>1.8285004135669443</v>
      </c>
      <c r="Q331" s="278">
        <f t="shared" si="157"/>
        <v>2.1027754756019856</v>
      </c>
      <c r="R331" s="278">
        <f t="shared" si="157"/>
        <v>2.4181917969422835</v>
      </c>
      <c r="S331" s="278">
        <f t="shared" si="157"/>
        <v>2.7809205664836254</v>
      </c>
      <c r="T331" s="278">
        <f t="shared" si="157"/>
        <v>3.1980586514561695</v>
      </c>
      <c r="U331" s="278">
        <f t="shared" si="157"/>
        <v>3.6777674491745942</v>
      </c>
      <c r="V331" s="278">
        <f t="shared" si="157"/>
        <v>4.2294325665507824</v>
      </c>
    </row>
    <row r="332" spans="1:22" x14ac:dyDescent="0.25">
      <c r="B332" s="276">
        <v>10</v>
      </c>
      <c r="C332" s="342">
        <f t="shared" si="150"/>
        <v>0.21950382678388647</v>
      </c>
      <c r="D332" s="163">
        <f t="shared" si="153"/>
        <v>0.25242940080146942</v>
      </c>
      <c r="E332" s="163">
        <f t="shared" si="153"/>
        <v>0.29029381092168982</v>
      </c>
      <c r="F332" s="163">
        <f t="shared" si="153"/>
        <v>0.33383788255994323</v>
      </c>
      <c r="G332" s="163">
        <f t="shared" si="153"/>
        <v>0.38391356494393469</v>
      </c>
      <c r="H332" s="163">
        <f t="shared" si="153"/>
        <v>0.44150059968552491</v>
      </c>
      <c r="I332" s="163">
        <f t="shared" si="153"/>
        <v>0.50772568963835352</v>
      </c>
      <c r="J332" s="163">
        <f t="shared" si="153"/>
        <v>0.58388454308410653</v>
      </c>
      <c r="K332" s="105">
        <f t="shared" ref="K332:V332" si="158">(K105*$K$324)/$B332</f>
        <v>0.67146722454672247</v>
      </c>
      <c r="L332" s="146">
        <f t="shared" si="158"/>
        <v>0.77218730822873072</v>
      </c>
      <c r="M332" s="146">
        <f t="shared" si="158"/>
        <v>0.88801540446304017</v>
      </c>
      <c r="N332" s="146">
        <f t="shared" si="158"/>
        <v>1.0212177151324962</v>
      </c>
      <c r="O332" s="146">
        <f t="shared" si="158"/>
        <v>1.1744003724023706</v>
      </c>
      <c r="P332" s="146">
        <f t="shared" si="158"/>
        <v>1.3505604282627259</v>
      </c>
      <c r="Q332" s="279">
        <f t="shared" si="158"/>
        <v>1.5531444925021349</v>
      </c>
      <c r="R332" s="279">
        <f t="shared" si="158"/>
        <v>1.786116166377455</v>
      </c>
      <c r="S332" s="279">
        <f t="shared" si="158"/>
        <v>2.0540335913340728</v>
      </c>
      <c r="T332" s="279">
        <f t="shared" si="158"/>
        <v>2.3621386300341838</v>
      </c>
      <c r="U332" s="279">
        <f t="shared" si="158"/>
        <v>2.7164594245393108</v>
      </c>
      <c r="V332" s="279">
        <f t="shared" si="158"/>
        <v>3.1239283382202072</v>
      </c>
    </row>
    <row r="333" spans="1:22" x14ac:dyDescent="0.25">
      <c r="B333" s="276">
        <v>20</v>
      </c>
      <c r="C333" s="341">
        <f t="shared" si="150"/>
        <v>0.15333674416257045</v>
      </c>
      <c r="D333" s="160">
        <f t="shared" si="153"/>
        <v>0.17633725578695603</v>
      </c>
      <c r="E333" s="160">
        <f t="shared" si="153"/>
        <v>0.20278784415499942</v>
      </c>
      <c r="F333" s="160">
        <f t="shared" si="153"/>
        <v>0.23320602077824931</v>
      </c>
      <c r="G333" s="160">
        <f t="shared" si="153"/>
        <v>0.26818692389498666</v>
      </c>
      <c r="H333" s="160">
        <f t="shared" si="153"/>
        <v>0.30841496247923467</v>
      </c>
      <c r="I333" s="160">
        <f t="shared" si="153"/>
        <v>0.35467720685111986</v>
      </c>
      <c r="J333" s="160">
        <f t="shared" si="153"/>
        <v>0.40787878787878784</v>
      </c>
      <c r="K333" s="98">
        <f t="shared" ref="K333:V333" si="159">(K106*$K$324)/$B333</f>
        <v>0.46906060606060596</v>
      </c>
      <c r="L333" s="94">
        <f t="shared" si="159"/>
        <v>0.53941969696969683</v>
      </c>
      <c r="M333" s="94">
        <f t="shared" si="159"/>
        <v>0.62033265151515127</v>
      </c>
      <c r="N333" s="94">
        <f t="shared" si="159"/>
        <v>0.71338254924242395</v>
      </c>
      <c r="O333" s="94">
        <f t="shared" si="159"/>
        <v>0.82038993162878759</v>
      </c>
      <c r="P333" s="94">
        <f t="shared" si="159"/>
        <v>0.94344842137310569</v>
      </c>
      <c r="Q333" s="278">
        <f t="shared" si="159"/>
        <v>1.0849656845790716</v>
      </c>
      <c r="R333" s="278">
        <f t="shared" si="159"/>
        <v>1.2477105372659323</v>
      </c>
      <c r="S333" s="278">
        <f t="shared" si="159"/>
        <v>1.4348671178558219</v>
      </c>
      <c r="T333" s="278">
        <f t="shared" si="159"/>
        <v>1.6500971855341948</v>
      </c>
      <c r="U333" s="278">
        <f t="shared" si="159"/>
        <v>1.8976117633643237</v>
      </c>
      <c r="V333" s="278">
        <f t="shared" si="159"/>
        <v>2.1822535278689719</v>
      </c>
    </row>
    <row r="334" spans="1:22" x14ac:dyDescent="0.25">
      <c r="B334" s="276">
        <v>30</v>
      </c>
      <c r="C334" s="341">
        <f t="shared" si="150"/>
        <v>0.12277307932701369</v>
      </c>
      <c r="D334" s="160">
        <f t="shared" si="153"/>
        <v>0.14118904122606574</v>
      </c>
      <c r="E334" s="160">
        <f t="shared" si="153"/>
        <v>0.16236739740997558</v>
      </c>
      <c r="F334" s="160">
        <f t="shared" si="153"/>
        <v>0.18672250702147189</v>
      </c>
      <c r="G334" s="160">
        <f t="shared" si="153"/>
        <v>0.21473088307469265</v>
      </c>
      <c r="H334" s="160">
        <f t="shared" si="153"/>
        <v>0.24694051553589652</v>
      </c>
      <c r="I334" s="160">
        <f t="shared" si="153"/>
        <v>0.283981592866281</v>
      </c>
      <c r="J334" s="160">
        <f t="shared" si="153"/>
        <v>0.3265788317962231</v>
      </c>
      <c r="K334" s="98">
        <f t="shared" ref="K334:V334" si="160">(K107*$K$324)/$B334</f>
        <v>0.37556565656565655</v>
      </c>
      <c r="L334" s="94">
        <f t="shared" si="160"/>
        <v>0.43190050505050498</v>
      </c>
      <c r="M334" s="94">
        <f t="shared" si="160"/>
        <v>0.49668558080808067</v>
      </c>
      <c r="N334" s="94">
        <f t="shared" si="160"/>
        <v>0.57118841792929265</v>
      </c>
      <c r="O334" s="94">
        <f t="shared" si="160"/>
        <v>0.65686668061868647</v>
      </c>
      <c r="P334" s="94">
        <f t="shared" si="160"/>
        <v>0.75539668271148952</v>
      </c>
      <c r="Q334" s="278">
        <f t="shared" si="160"/>
        <v>0.86870618511821285</v>
      </c>
      <c r="R334" s="278">
        <f t="shared" si="160"/>
        <v>0.9990121128859446</v>
      </c>
      <c r="S334" s="278">
        <f t="shared" si="160"/>
        <v>1.1488639298188363</v>
      </c>
      <c r="T334" s="278">
        <f t="shared" si="160"/>
        <v>1.3211935192916615</v>
      </c>
      <c r="U334" s="278">
        <f t="shared" si="160"/>
        <v>1.5193725471854107</v>
      </c>
      <c r="V334" s="278">
        <f t="shared" si="160"/>
        <v>1.747278429263222</v>
      </c>
    </row>
    <row r="335" spans="1:22" x14ac:dyDescent="0.25">
      <c r="B335" s="276">
        <v>40</v>
      </c>
      <c r="C335" s="341">
        <f t="shared" si="150"/>
        <v>0.10628305474723884</v>
      </c>
      <c r="D335" s="160">
        <f t="shared" si="153"/>
        <v>0.12222551295932467</v>
      </c>
      <c r="E335" s="160">
        <f t="shared" si="153"/>
        <v>0.14055933990322336</v>
      </c>
      <c r="F335" s="160">
        <f t="shared" si="153"/>
        <v>0.16164324088870685</v>
      </c>
      <c r="G335" s="160">
        <f t="shared" si="153"/>
        <v>0.18588972702201287</v>
      </c>
      <c r="H335" s="160">
        <f t="shared" si="153"/>
        <v>0.21377318607531479</v>
      </c>
      <c r="I335" s="160">
        <f t="shared" si="153"/>
        <v>0.24583916398661199</v>
      </c>
      <c r="J335" s="160">
        <f t="shared" si="153"/>
        <v>0.28271503858460378</v>
      </c>
      <c r="K335" s="98">
        <f t="shared" ref="K335:V335" si="161">(K108*$K$324)/$B335</f>
        <v>0.32512229437229434</v>
      </c>
      <c r="L335" s="94">
        <f t="shared" si="161"/>
        <v>0.37389063852813842</v>
      </c>
      <c r="M335" s="94">
        <f t="shared" si="161"/>
        <v>0.4299742343073592</v>
      </c>
      <c r="N335" s="94">
        <f t="shared" si="161"/>
        <v>0.49447036945346301</v>
      </c>
      <c r="O335" s="94">
        <f t="shared" si="161"/>
        <v>0.56864092487148243</v>
      </c>
      <c r="P335" s="94">
        <f t="shared" si="161"/>
        <v>0.65393706360220472</v>
      </c>
      <c r="Q335" s="278">
        <f t="shared" si="161"/>
        <v>0.75202762314253535</v>
      </c>
      <c r="R335" s="278">
        <f t="shared" si="161"/>
        <v>0.86483176661391548</v>
      </c>
      <c r="S335" s="278">
        <f t="shared" si="161"/>
        <v>0.99455653160600277</v>
      </c>
      <c r="T335" s="278">
        <f t="shared" si="161"/>
        <v>1.1437400113469032</v>
      </c>
      <c r="U335" s="278">
        <f t="shared" si="161"/>
        <v>1.3153010130489384</v>
      </c>
      <c r="V335" s="278">
        <f t="shared" si="161"/>
        <v>1.5125961650062791</v>
      </c>
    </row>
    <row r="336" spans="1:22" x14ac:dyDescent="0.25">
      <c r="B336" s="276">
        <v>50</v>
      </c>
      <c r="C336" s="341">
        <f t="shared" si="150"/>
        <v>9.5422486269776882E-2</v>
      </c>
      <c r="D336" s="160">
        <f t="shared" si="153"/>
        <v>0.10973585921024341</v>
      </c>
      <c r="E336" s="160">
        <f t="shared" si="153"/>
        <v>0.12619623809177991</v>
      </c>
      <c r="F336" s="160">
        <f t="shared" si="153"/>
        <v>0.14512567380554689</v>
      </c>
      <c r="G336" s="160">
        <f t="shared" si="153"/>
        <v>0.1668945248763789</v>
      </c>
      <c r="H336" s="160">
        <f t="shared" si="153"/>
        <v>0.19192870360783573</v>
      </c>
      <c r="I336" s="160">
        <f t="shared" si="153"/>
        <v>0.22071800914901107</v>
      </c>
      <c r="J336" s="160">
        <f t="shared" si="153"/>
        <v>0.25382571052136271</v>
      </c>
      <c r="K336" s="98">
        <f t="shared" ref="K336:V336" si="162">(K109*$K$324)/$B336</f>
        <v>0.29189956709956705</v>
      </c>
      <c r="L336" s="94">
        <f t="shared" si="162"/>
        <v>0.33568450216450207</v>
      </c>
      <c r="M336" s="94">
        <f t="shared" si="162"/>
        <v>0.38603717748917737</v>
      </c>
      <c r="N336" s="94">
        <f t="shared" si="162"/>
        <v>0.44394275411255391</v>
      </c>
      <c r="O336" s="94">
        <f t="shared" si="162"/>
        <v>0.5105341672294369</v>
      </c>
      <c r="P336" s="94">
        <f t="shared" si="162"/>
        <v>0.58711429231385248</v>
      </c>
      <c r="Q336" s="278">
        <f t="shared" si="162"/>
        <v>0.67518143616093029</v>
      </c>
      <c r="R336" s="278">
        <f t="shared" si="162"/>
        <v>0.77645865158506977</v>
      </c>
      <c r="S336" s="278">
        <f t="shared" si="162"/>
        <v>0.89292744932283019</v>
      </c>
      <c r="T336" s="278">
        <f t="shared" si="162"/>
        <v>1.0268665667212544</v>
      </c>
      <c r="U336" s="278">
        <f t="shared" si="162"/>
        <v>1.1808965517294425</v>
      </c>
      <c r="V336" s="278">
        <f t="shared" si="162"/>
        <v>1.3580310344888589</v>
      </c>
    </row>
    <row r="337" spans="1:22" x14ac:dyDescent="0.25">
      <c r="B337" s="276">
        <v>60</v>
      </c>
      <c r="C337" s="341">
        <f t="shared" si="150"/>
        <v>8.7376645843471296E-2</v>
      </c>
      <c r="D337" s="160">
        <f t="shared" si="153"/>
        <v>0.10048314271999198</v>
      </c>
      <c r="E337" s="160">
        <f t="shared" si="153"/>
        <v>0.11555561412799077</v>
      </c>
      <c r="F337" s="160">
        <f t="shared" si="153"/>
        <v>0.13288895624718938</v>
      </c>
      <c r="G337" s="160">
        <f t="shared" si="153"/>
        <v>0.15282229968426778</v>
      </c>
      <c r="H337" s="160">
        <f t="shared" si="153"/>
        <v>0.17574564463690795</v>
      </c>
      <c r="I337" s="160">
        <f t="shared" si="153"/>
        <v>0.20210749133244413</v>
      </c>
      <c r="J337" s="160">
        <f t="shared" si="153"/>
        <v>0.23242361503231071</v>
      </c>
      <c r="K337" s="98">
        <f t="shared" ref="K337:V337" si="163">(K110*$K$324)/$B337</f>
        <v>0.2672871572871573</v>
      </c>
      <c r="L337" s="94">
        <f t="shared" si="163"/>
        <v>0.30738023088023086</v>
      </c>
      <c r="M337" s="94">
        <f t="shared" si="163"/>
        <v>0.3534872655122655</v>
      </c>
      <c r="N337" s="94">
        <f t="shared" si="163"/>
        <v>0.40651035533910529</v>
      </c>
      <c r="O337" s="94">
        <f t="shared" si="163"/>
        <v>0.46748690863997105</v>
      </c>
      <c r="P337" s="94">
        <f t="shared" si="163"/>
        <v>0.5376099449359667</v>
      </c>
      <c r="Q337" s="278">
        <f t="shared" si="163"/>
        <v>0.61825143667636162</v>
      </c>
      <c r="R337" s="278">
        <f t="shared" si="163"/>
        <v>0.71098915217781589</v>
      </c>
      <c r="S337" s="278">
        <f t="shared" si="163"/>
        <v>0.81763752500448805</v>
      </c>
      <c r="T337" s="278">
        <f t="shared" si="163"/>
        <v>0.94028315375516125</v>
      </c>
      <c r="U337" s="278">
        <f t="shared" si="163"/>
        <v>1.0813256268184355</v>
      </c>
      <c r="V337" s="278">
        <f t="shared" si="163"/>
        <v>1.2435244708412005</v>
      </c>
    </row>
    <row r="338" spans="1:22" x14ac:dyDescent="0.25">
      <c r="B338" s="276">
        <v>70</v>
      </c>
      <c r="C338" s="342">
        <f t="shared" si="150"/>
        <v>8.0939221446397938E-2</v>
      </c>
      <c r="D338" s="163">
        <f t="shared" si="153"/>
        <v>9.308010466335763E-2</v>
      </c>
      <c r="E338" s="163">
        <f t="shared" si="153"/>
        <v>0.10704212036286126</v>
      </c>
      <c r="F338" s="163">
        <f t="shared" si="153"/>
        <v>0.12309843841729044</v>
      </c>
      <c r="G338" s="163">
        <f t="shared" si="153"/>
        <v>0.14156320417988402</v>
      </c>
      <c r="H338" s="163">
        <f t="shared" si="153"/>
        <v>0.1627976848068666</v>
      </c>
      <c r="I338" s="163">
        <f t="shared" si="153"/>
        <v>0.18721733752789657</v>
      </c>
      <c r="J338" s="163">
        <f t="shared" si="153"/>
        <v>0.21529993815708104</v>
      </c>
      <c r="K338" s="105">
        <f t="shared" ref="K338:V338" si="164">(K111*$K$324)/$B338</f>
        <v>0.24759492888064319</v>
      </c>
      <c r="L338" s="146">
        <f t="shared" si="164"/>
        <v>0.28473416821273967</v>
      </c>
      <c r="M338" s="146">
        <f t="shared" si="164"/>
        <v>0.32744429344465059</v>
      </c>
      <c r="N338" s="146">
        <f t="shared" si="164"/>
        <v>0.37656093746134811</v>
      </c>
      <c r="O338" s="146">
        <f t="shared" si="164"/>
        <v>0.43304507808055032</v>
      </c>
      <c r="P338" s="146">
        <f t="shared" si="164"/>
        <v>0.49800183979263285</v>
      </c>
      <c r="Q338" s="279">
        <f t="shared" si="164"/>
        <v>0.57270211576152774</v>
      </c>
      <c r="R338" s="279">
        <f t="shared" si="164"/>
        <v>0.65860743312575676</v>
      </c>
      <c r="S338" s="279">
        <f t="shared" si="164"/>
        <v>0.75739854809462015</v>
      </c>
      <c r="T338" s="279">
        <f t="shared" si="164"/>
        <v>0.87100833030881308</v>
      </c>
      <c r="U338" s="279">
        <f t="shared" si="164"/>
        <v>1.0016595798551351</v>
      </c>
      <c r="V338" s="279">
        <f t="shared" si="164"/>
        <v>1.1519085168334051</v>
      </c>
    </row>
    <row r="343" spans="1:22" x14ac:dyDescent="0.25">
      <c r="B343" s="347">
        <v>0.9</v>
      </c>
      <c r="C343" s="281" t="s">
        <v>42</v>
      </c>
      <c r="D343" s="282"/>
      <c r="E343" s="282"/>
      <c r="F343" s="282"/>
      <c r="G343" s="282"/>
      <c r="H343" s="282"/>
      <c r="I343" s="282"/>
      <c r="J343" s="282"/>
      <c r="K343" s="283"/>
      <c r="L343" s="282"/>
      <c r="M343" s="282"/>
      <c r="N343" s="282"/>
      <c r="O343" s="282"/>
      <c r="P343" s="67"/>
    </row>
    <row r="344" spans="1:22" x14ac:dyDescent="0.25">
      <c r="B344" s="284">
        <v>0.96</v>
      </c>
      <c r="C344" s="47" t="s">
        <v>43</v>
      </c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70"/>
    </row>
    <row r="345" spans="1:22" x14ac:dyDescent="0.25">
      <c r="B345" s="284">
        <v>85</v>
      </c>
      <c r="C345" s="41" t="s">
        <v>44</v>
      </c>
      <c r="D345" s="47"/>
      <c r="E345" s="47"/>
      <c r="F345" s="47"/>
      <c r="G345" s="47"/>
      <c r="H345" s="41" t="s">
        <v>121</v>
      </c>
      <c r="I345" s="47"/>
      <c r="J345" s="47"/>
      <c r="K345" s="47"/>
      <c r="L345" s="47"/>
      <c r="M345" s="47"/>
      <c r="N345" s="47"/>
      <c r="O345" s="47"/>
      <c r="P345" s="70"/>
    </row>
    <row r="346" spans="1:22" x14ac:dyDescent="0.25">
      <c r="B346" s="284"/>
      <c r="C346" s="41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70"/>
    </row>
    <row r="347" spans="1:22" x14ac:dyDescent="0.25">
      <c r="B347" s="286" t="s">
        <v>75</v>
      </c>
      <c r="C347" s="41"/>
      <c r="D347" s="47"/>
      <c r="E347" s="47"/>
      <c r="F347" s="47"/>
      <c r="G347" s="47"/>
      <c r="H347" s="47"/>
      <c r="I347" s="47"/>
      <c r="J347" s="47"/>
      <c r="K347" s="343" t="s">
        <v>80</v>
      </c>
      <c r="L347" s="47"/>
      <c r="M347" s="47"/>
      <c r="N347" s="47"/>
      <c r="O347" s="47"/>
      <c r="P347" s="70"/>
    </row>
    <row r="348" spans="1:22" x14ac:dyDescent="0.25">
      <c r="B348" s="284"/>
      <c r="C348" s="41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70"/>
    </row>
    <row r="349" spans="1:22" x14ac:dyDescent="0.25">
      <c r="B349" s="288"/>
      <c r="C349" s="47"/>
      <c r="D349" s="202"/>
      <c r="E349" s="202"/>
      <c r="F349" s="202"/>
      <c r="G349" s="202"/>
      <c r="H349" s="202"/>
      <c r="I349" s="202"/>
      <c r="J349" s="202"/>
      <c r="K349" s="202"/>
      <c r="L349" s="202"/>
      <c r="M349" s="202"/>
      <c r="N349" s="202"/>
      <c r="O349" s="202"/>
      <c r="P349" s="344"/>
    </row>
    <row r="350" spans="1:22" x14ac:dyDescent="0.25">
      <c r="A350" s="346" t="s">
        <v>28</v>
      </c>
      <c r="B350" s="291"/>
      <c r="C350" s="292"/>
      <c r="D350" s="293" t="s">
        <v>16</v>
      </c>
      <c r="E350" s="293" t="s">
        <v>15</v>
      </c>
      <c r="F350" s="294" t="s">
        <v>14</v>
      </c>
      <c r="G350" s="294" t="s">
        <v>13</v>
      </c>
      <c r="H350" s="294" t="s">
        <v>3</v>
      </c>
      <c r="I350" s="294" t="s">
        <v>4</v>
      </c>
      <c r="J350" s="294" t="s">
        <v>5</v>
      </c>
      <c r="K350" s="294" t="s">
        <v>6</v>
      </c>
      <c r="L350" s="294" t="s">
        <v>20</v>
      </c>
      <c r="M350" s="294" t="s">
        <v>21</v>
      </c>
      <c r="N350" s="294" t="s">
        <v>22</v>
      </c>
      <c r="O350" s="294" t="s">
        <v>23</v>
      </c>
      <c r="P350" s="295" t="s">
        <v>24</v>
      </c>
      <c r="Q350" s="274"/>
      <c r="R350" s="274"/>
      <c r="S350" s="274"/>
      <c r="T350" s="274"/>
      <c r="U350" s="274"/>
      <c r="V350" s="274"/>
    </row>
    <row r="351" spans="1:22" x14ac:dyDescent="0.25">
      <c r="B351" s="296" t="s">
        <v>2</v>
      </c>
      <c r="C351" s="297" t="s">
        <v>41</v>
      </c>
      <c r="D351" s="294" t="s">
        <v>41</v>
      </c>
      <c r="E351" s="294" t="s">
        <v>41</v>
      </c>
      <c r="F351" s="294" t="s">
        <v>41</v>
      </c>
      <c r="G351" s="294" t="s">
        <v>41</v>
      </c>
      <c r="H351" s="294" t="s">
        <v>41</v>
      </c>
      <c r="I351" s="294" t="s">
        <v>41</v>
      </c>
      <c r="J351" s="294" t="s">
        <v>40</v>
      </c>
      <c r="K351" s="294" t="s">
        <v>40</v>
      </c>
      <c r="L351" s="294" t="s">
        <v>40</v>
      </c>
      <c r="M351" s="294" t="s">
        <v>40</v>
      </c>
      <c r="N351" s="294" t="s">
        <v>40</v>
      </c>
      <c r="O351" s="294" t="s">
        <v>40</v>
      </c>
      <c r="P351" s="295" t="s">
        <v>40</v>
      </c>
      <c r="Q351" s="298" t="s">
        <v>40</v>
      </c>
      <c r="R351" s="298" t="s">
        <v>40</v>
      </c>
      <c r="S351" s="298" t="s">
        <v>40</v>
      </c>
      <c r="T351" s="298" t="s">
        <v>40</v>
      </c>
      <c r="U351" s="298" t="s">
        <v>40</v>
      </c>
      <c r="V351" s="298" t="s">
        <v>40</v>
      </c>
    </row>
    <row r="352" spans="1:22" x14ac:dyDescent="0.25">
      <c r="B352" s="296">
        <v>1</v>
      </c>
      <c r="C352" s="299">
        <f>SQRT(12*32.2*C327^2/(4*$B$345*($B$344*56)*$B$343^2))</f>
        <v>4.6606832733723284E-2</v>
      </c>
      <c r="D352" s="300">
        <f t="shared" ref="D352:J352" si="165">SQRT(12*32.2*D327^2/(4*$B$345*($B$344*56)*$B$343^2))</f>
        <v>5.3597857643781777E-2</v>
      </c>
      <c r="E352" s="300">
        <f t="shared" si="165"/>
        <v>6.1637536290349036E-2</v>
      </c>
      <c r="F352" s="300">
        <f t="shared" si="165"/>
        <v>7.0883166733901395E-2</v>
      </c>
      <c r="G352" s="300">
        <f t="shared" si="165"/>
        <v>8.1515641743986594E-2</v>
      </c>
      <c r="H352" s="300">
        <f t="shared" si="165"/>
        <v>9.374298800558456E-2</v>
      </c>
      <c r="I352" s="300">
        <f t="shared" si="165"/>
        <v>0.10780443620642226</v>
      </c>
      <c r="J352" s="300">
        <f t="shared" si="165"/>
        <v>0.12397510163738558</v>
      </c>
      <c r="K352" s="301">
        <f>SQRT(12*32.2*K327^2/(4*$B$345*($B$344*56)*$B$343^2))</f>
        <v>0.14257136688299338</v>
      </c>
      <c r="L352" s="300">
        <f t="shared" ref="L352:V363" si="166">SQRT(12*32.2*L327^2/(4*$B$345*($B$344*56)*$B$343^2))</f>
        <v>0.16395707191544237</v>
      </c>
      <c r="M352" s="300">
        <f t="shared" si="166"/>
        <v>0.18855063270275874</v>
      </c>
      <c r="N352" s="300">
        <f t="shared" si="166"/>
        <v>0.2168332276081725</v>
      </c>
      <c r="O352" s="300">
        <f t="shared" si="166"/>
        <v>0.24935821174939837</v>
      </c>
      <c r="P352" s="302">
        <f t="shared" si="166"/>
        <v>0.28676194351180806</v>
      </c>
      <c r="Q352" s="303">
        <f t="shared" si="166"/>
        <v>0.32977623503857934</v>
      </c>
      <c r="R352" s="303">
        <f t="shared" si="166"/>
        <v>0.37924267029436615</v>
      </c>
      <c r="S352" s="303">
        <f t="shared" si="166"/>
        <v>0.43612907083852104</v>
      </c>
      <c r="T352" s="303">
        <f t="shared" si="166"/>
        <v>0.50154843146429917</v>
      </c>
      <c r="U352" s="303">
        <f t="shared" si="166"/>
        <v>0.57678069618394401</v>
      </c>
      <c r="V352" s="303">
        <f t="shared" si="166"/>
        <v>0.66329780061153565</v>
      </c>
    </row>
    <row r="353" spans="1:22" x14ac:dyDescent="0.25">
      <c r="B353" s="296">
        <v>2</v>
      </c>
      <c r="C353" s="299">
        <f t="shared" ref="C353:K363" si="167">SQRT(12*32.2*C328^2/(4*$B$345*($B$344*56)*$B$343^2))</f>
        <v>5.1725152254726903E-2</v>
      </c>
      <c r="D353" s="300">
        <f t="shared" si="167"/>
        <v>5.948392509293593E-2</v>
      </c>
      <c r="E353" s="300">
        <f t="shared" si="167"/>
        <v>6.8406513856876322E-2</v>
      </c>
      <c r="F353" s="300">
        <f t="shared" si="167"/>
        <v>7.8667490935407758E-2</v>
      </c>
      <c r="G353" s="300">
        <f t="shared" si="167"/>
        <v>9.0467614575718919E-2</v>
      </c>
      <c r="H353" s="300">
        <f t="shared" si="167"/>
        <v>0.10403775676207674</v>
      </c>
      <c r="I353" s="300">
        <f t="shared" si="167"/>
        <v>0.11964342027638825</v>
      </c>
      <c r="J353" s="300">
        <f t="shared" si="167"/>
        <v>0.13758993331784647</v>
      </c>
      <c r="K353" s="301">
        <f t="shared" si="167"/>
        <v>0.15822842331552342</v>
      </c>
      <c r="L353" s="300">
        <f t="shared" si="166"/>
        <v>0.18196268681285191</v>
      </c>
      <c r="M353" s="300">
        <f t="shared" si="166"/>
        <v>0.20925708983477967</v>
      </c>
      <c r="N353" s="300">
        <f t="shared" si="166"/>
        <v>0.24064565330999663</v>
      </c>
      <c r="O353" s="300">
        <f t="shared" si="166"/>
        <v>0.27674250130649608</v>
      </c>
      <c r="P353" s="302">
        <f t="shared" si="166"/>
        <v>0.3182538765024705</v>
      </c>
      <c r="Q353" s="303">
        <f t="shared" si="166"/>
        <v>0.36599195797784106</v>
      </c>
      <c r="R353" s="303">
        <f t="shared" si="166"/>
        <v>0.42089075167451723</v>
      </c>
      <c r="S353" s="303">
        <f t="shared" si="166"/>
        <v>0.48402436442569474</v>
      </c>
      <c r="T353" s="303">
        <f t="shared" si="166"/>
        <v>0.55662801908954895</v>
      </c>
      <c r="U353" s="303">
        <f t="shared" si="166"/>
        <v>0.64012222195298119</v>
      </c>
      <c r="V353" s="303">
        <f t="shared" si="166"/>
        <v>0.73614055524592847</v>
      </c>
    </row>
    <row r="354" spans="1:22" x14ac:dyDescent="0.25">
      <c r="B354" s="296">
        <v>3</v>
      </c>
      <c r="C354" s="305">
        <f t="shared" si="167"/>
        <v>5.1546169430780449E-2</v>
      </c>
      <c r="D354" s="306">
        <f t="shared" si="167"/>
        <v>5.9278094845397512E-2</v>
      </c>
      <c r="E354" s="306">
        <f t="shared" si="167"/>
        <v>6.8169809072207127E-2</v>
      </c>
      <c r="F354" s="306">
        <f t="shared" si="167"/>
        <v>7.83952804330382E-2</v>
      </c>
      <c r="G354" s="306">
        <f t="shared" si="167"/>
        <v>9.0154572497993912E-2</v>
      </c>
      <c r="H354" s="306">
        <f t="shared" si="167"/>
        <v>0.10367775837269301</v>
      </c>
      <c r="I354" s="306">
        <f t="shared" si="167"/>
        <v>0.11922942212859693</v>
      </c>
      <c r="J354" s="306">
        <f t="shared" si="167"/>
        <v>0.13711383544788644</v>
      </c>
      <c r="K354" s="307">
        <f t="shared" si="167"/>
        <v>0.15768091076506943</v>
      </c>
      <c r="L354" s="306">
        <f t="shared" si="166"/>
        <v>0.1813330473798298</v>
      </c>
      <c r="M354" s="306">
        <f t="shared" si="166"/>
        <v>0.20853300448680431</v>
      </c>
      <c r="N354" s="306">
        <f t="shared" si="166"/>
        <v>0.23981295515982493</v>
      </c>
      <c r="O354" s="306">
        <f t="shared" si="166"/>
        <v>0.27578489843379861</v>
      </c>
      <c r="P354" s="308">
        <f t="shared" si="166"/>
        <v>0.31715263319886838</v>
      </c>
      <c r="Q354" s="309">
        <f t="shared" si="166"/>
        <v>0.36472552817869863</v>
      </c>
      <c r="R354" s="309">
        <f t="shared" si="166"/>
        <v>0.41943435740550339</v>
      </c>
      <c r="S354" s="309">
        <f t="shared" si="166"/>
        <v>0.48234951101632895</v>
      </c>
      <c r="T354" s="309">
        <f t="shared" si="166"/>
        <v>0.55470193766877818</v>
      </c>
      <c r="U354" s="309">
        <f t="shared" si="166"/>
        <v>0.63790722831909485</v>
      </c>
      <c r="V354" s="309">
        <f t="shared" si="166"/>
        <v>0.73359331256695903</v>
      </c>
    </row>
    <row r="355" spans="1:22" x14ac:dyDescent="0.25">
      <c r="B355" s="296">
        <v>4</v>
      </c>
      <c r="C355" s="299">
        <f t="shared" si="167"/>
        <v>5.0042861020596484E-2</v>
      </c>
      <c r="D355" s="300">
        <f t="shared" si="167"/>
        <v>5.7549290173685957E-2</v>
      </c>
      <c r="E355" s="300">
        <f t="shared" si="167"/>
        <v>6.6181683699738841E-2</v>
      </c>
      <c r="F355" s="300">
        <f t="shared" si="167"/>
        <v>7.6108936254699666E-2</v>
      </c>
      <c r="G355" s="300">
        <f t="shared" si="167"/>
        <v>8.7525276692904594E-2</v>
      </c>
      <c r="H355" s="300">
        <f t="shared" si="167"/>
        <v>0.10065406819684028</v>
      </c>
      <c r="I355" s="300">
        <f t="shared" si="167"/>
        <v>0.11575217842636631</v>
      </c>
      <c r="J355" s="300">
        <f t="shared" si="167"/>
        <v>0.13311500519032124</v>
      </c>
      <c r="K355" s="301">
        <f t="shared" si="167"/>
        <v>0.1530822559688694</v>
      </c>
      <c r="L355" s="300">
        <f t="shared" si="166"/>
        <v>0.17604459436419981</v>
      </c>
      <c r="M355" s="300">
        <f t="shared" si="166"/>
        <v>0.20245128351882974</v>
      </c>
      <c r="N355" s="300">
        <f t="shared" si="166"/>
        <v>0.23281897604665419</v>
      </c>
      <c r="O355" s="300">
        <f t="shared" si="166"/>
        <v>0.2677418224536523</v>
      </c>
      <c r="P355" s="302">
        <f t="shared" si="166"/>
        <v>0.30790309582170011</v>
      </c>
      <c r="Q355" s="303">
        <f t="shared" si="166"/>
        <v>0.35408856019495522</v>
      </c>
      <c r="R355" s="303">
        <f t="shared" si="166"/>
        <v>0.40720184422419836</v>
      </c>
      <c r="S355" s="303">
        <f t="shared" si="166"/>
        <v>0.46828212085782817</v>
      </c>
      <c r="T355" s="303">
        <f t="shared" si="166"/>
        <v>0.53852443898650226</v>
      </c>
      <c r="U355" s="303">
        <f t="shared" si="166"/>
        <v>0.6193031048344777</v>
      </c>
      <c r="V355" s="303">
        <f t="shared" si="166"/>
        <v>0.7121985705596493</v>
      </c>
    </row>
    <row r="356" spans="1:22" x14ac:dyDescent="0.25">
      <c r="B356" s="296">
        <v>5</v>
      </c>
      <c r="C356" s="299">
        <f t="shared" si="167"/>
        <v>4.8009822375917499E-2</v>
      </c>
      <c r="D356" s="300">
        <f t="shared" si="167"/>
        <v>5.521129573230512E-2</v>
      </c>
      <c r="E356" s="300">
        <f t="shared" si="167"/>
        <v>6.3492990092150883E-2</v>
      </c>
      <c r="F356" s="300">
        <f t="shared" si="167"/>
        <v>7.3016938605973511E-2</v>
      </c>
      <c r="G356" s="300">
        <f t="shared" si="167"/>
        <v>8.3969479396869523E-2</v>
      </c>
      <c r="H356" s="300">
        <f t="shared" si="167"/>
        <v>9.6564901306399928E-2</v>
      </c>
      <c r="I356" s="300">
        <f t="shared" si="167"/>
        <v>0.11104963650235991</v>
      </c>
      <c r="J356" s="300">
        <f t="shared" si="167"/>
        <v>0.12770708197771391</v>
      </c>
      <c r="K356" s="301">
        <f t="shared" si="167"/>
        <v>0.14686314427437097</v>
      </c>
      <c r="L356" s="300">
        <f t="shared" si="166"/>
        <v>0.16889261591552657</v>
      </c>
      <c r="M356" s="300">
        <f t="shared" si="166"/>
        <v>0.19422650830285554</v>
      </c>
      <c r="N356" s="300">
        <f t="shared" si="166"/>
        <v>0.22336048454828389</v>
      </c>
      <c r="O356" s="300">
        <f t="shared" si="166"/>
        <v>0.25686455723052648</v>
      </c>
      <c r="P356" s="302">
        <f t="shared" si="166"/>
        <v>0.2953942408151054</v>
      </c>
      <c r="Q356" s="303">
        <f t="shared" si="166"/>
        <v>0.33970337693737113</v>
      </c>
      <c r="R356" s="303">
        <f t="shared" si="166"/>
        <v>0.39065888347797678</v>
      </c>
      <c r="S356" s="303">
        <f t="shared" si="166"/>
        <v>0.44925771599967329</v>
      </c>
      <c r="T356" s="303">
        <f t="shared" si="166"/>
        <v>0.51664637339962438</v>
      </c>
      <c r="U356" s="303">
        <f t="shared" si="166"/>
        <v>0.59414332940956782</v>
      </c>
      <c r="V356" s="303">
        <f t="shared" si="166"/>
        <v>0.68326482882100292</v>
      </c>
    </row>
    <row r="357" spans="1:22" x14ac:dyDescent="0.25">
      <c r="B357" s="296">
        <v>10</v>
      </c>
      <c r="C357" s="305">
        <f t="shared" si="167"/>
        <v>3.546084309729506E-2</v>
      </c>
      <c r="D357" s="306">
        <f t="shared" si="167"/>
        <v>4.0779969561889312E-2</v>
      </c>
      <c r="E357" s="306">
        <f t="shared" si="167"/>
        <v>4.6896964996172706E-2</v>
      </c>
      <c r="F357" s="306">
        <f t="shared" si="167"/>
        <v>5.3931509745598606E-2</v>
      </c>
      <c r="G357" s="306">
        <f t="shared" si="167"/>
        <v>6.20212362074384E-2</v>
      </c>
      <c r="H357" s="306">
        <f t="shared" si="167"/>
        <v>7.1324421638554167E-2</v>
      </c>
      <c r="I357" s="306">
        <f t="shared" si="167"/>
        <v>8.2023084884337252E-2</v>
      </c>
      <c r="J357" s="306">
        <f t="shared" si="167"/>
        <v>9.4326547616987846E-2</v>
      </c>
      <c r="K357" s="307">
        <f t="shared" si="167"/>
        <v>0.10847552975953602</v>
      </c>
      <c r="L357" s="306">
        <f t="shared" si="166"/>
        <v>0.1247468592234664</v>
      </c>
      <c r="M357" s="306">
        <f t="shared" si="166"/>
        <v>0.14345888810698634</v>
      </c>
      <c r="N357" s="306">
        <f t="shared" si="166"/>
        <v>0.16497772132303429</v>
      </c>
      <c r="O357" s="306">
        <f t="shared" si="166"/>
        <v>0.18972437952148943</v>
      </c>
      <c r="P357" s="308">
        <f t="shared" si="166"/>
        <v>0.21818303644971279</v>
      </c>
      <c r="Q357" s="309">
        <f t="shared" si="166"/>
        <v>0.25091049191716974</v>
      </c>
      <c r="R357" s="309">
        <f t="shared" si="166"/>
        <v>0.2885470657047452</v>
      </c>
      <c r="S357" s="309">
        <f t="shared" si="166"/>
        <v>0.33182912556045691</v>
      </c>
      <c r="T357" s="309">
        <f t="shared" si="166"/>
        <v>0.38160349439452546</v>
      </c>
      <c r="U357" s="309">
        <f t="shared" si="166"/>
        <v>0.43884401855370414</v>
      </c>
      <c r="V357" s="309">
        <f t="shared" si="166"/>
        <v>0.50467062133675977</v>
      </c>
    </row>
    <row r="358" spans="1:22" x14ac:dyDescent="0.25">
      <c r="B358" s="296">
        <v>20</v>
      </c>
      <c r="C358" s="299">
        <f t="shared" si="167"/>
        <v>2.4771550935886202E-2</v>
      </c>
      <c r="D358" s="300">
        <f t="shared" si="167"/>
        <v>2.8487283576269132E-2</v>
      </c>
      <c r="E358" s="300">
        <f t="shared" si="167"/>
        <v>3.2760376112709502E-2</v>
      </c>
      <c r="F358" s="300">
        <f t="shared" si="167"/>
        <v>3.7674432529615921E-2</v>
      </c>
      <c r="G358" s="300">
        <f t="shared" si="167"/>
        <v>4.3325597409058302E-2</v>
      </c>
      <c r="H358" s="300">
        <f t="shared" si="167"/>
        <v>4.9824437020417042E-2</v>
      </c>
      <c r="I358" s="300">
        <f t="shared" si="167"/>
        <v>5.7298102573479601E-2</v>
      </c>
      <c r="J358" s="300">
        <f t="shared" si="167"/>
        <v>6.589281795950154E-2</v>
      </c>
      <c r="K358" s="301">
        <f t="shared" si="167"/>
        <v>7.5776740653426766E-2</v>
      </c>
      <c r="L358" s="300">
        <f t="shared" si="166"/>
        <v>8.7143251751440776E-2</v>
      </c>
      <c r="M358" s="300">
        <f t="shared" si="166"/>
        <v>0.10021473951415688</v>
      </c>
      <c r="N358" s="300">
        <f t="shared" si="166"/>
        <v>0.1152469504412804</v>
      </c>
      <c r="O358" s="300">
        <f t="shared" si="166"/>
        <v>0.13253399300747248</v>
      </c>
      <c r="P358" s="302">
        <f t="shared" si="166"/>
        <v>0.15241409195859335</v>
      </c>
      <c r="Q358" s="303">
        <f t="shared" si="166"/>
        <v>0.17527620575238234</v>
      </c>
      <c r="R358" s="303">
        <f t="shared" si="166"/>
        <v>0.20156763661523969</v>
      </c>
      <c r="S358" s="303">
        <f t="shared" si="166"/>
        <v>0.23180278210752561</v>
      </c>
      <c r="T358" s="303">
        <f t="shared" si="166"/>
        <v>0.26657319942365437</v>
      </c>
      <c r="U358" s="303">
        <f t="shared" si="166"/>
        <v>0.3065591793372025</v>
      </c>
      <c r="V358" s="303">
        <f t="shared" si="166"/>
        <v>0.35254305623778281</v>
      </c>
    </row>
    <row r="359" spans="1:22" x14ac:dyDescent="0.25">
      <c r="B359" s="296">
        <v>30</v>
      </c>
      <c r="C359" s="299">
        <f t="shared" si="167"/>
        <v>1.9833990898360902E-2</v>
      </c>
      <c r="D359" s="300">
        <f t="shared" si="167"/>
        <v>2.2809089533115036E-2</v>
      </c>
      <c r="E359" s="300">
        <f t="shared" si="167"/>
        <v>2.6230452963082289E-2</v>
      </c>
      <c r="F359" s="300">
        <f t="shared" si="167"/>
        <v>3.016502090754463E-2</v>
      </c>
      <c r="G359" s="300">
        <f t="shared" si="167"/>
        <v>3.4689774043676319E-2</v>
      </c>
      <c r="H359" s="300">
        <f t="shared" si="167"/>
        <v>3.9893240150227764E-2</v>
      </c>
      <c r="I359" s="300">
        <f t="shared" si="167"/>
        <v>4.587722617276193E-2</v>
      </c>
      <c r="J359" s="300">
        <f t="shared" si="167"/>
        <v>5.2758810098676209E-2</v>
      </c>
      <c r="K359" s="301">
        <f t="shared" si="167"/>
        <v>6.0672631613477641E-2</v>
      </c>
      <c r="L359" s="300">
        <f t="shared" si="166"/>
        <v>6.9773526355499285E-2</v>
      </c>
      <c r="M359" s="300">
        <f t="shared" si="166"/>
        <v>8.0239555308824151E-2</v>
      </c>
      <c r="N359" s="300">
        <f t="shared" si="166"/>
        <v>9.2275488605147768E-2</v>
      </c>
      <c r="O359" s="300">
        <f t="shared" si="166"/>
        <v>0.10611681189591991</v>
      </c>
      <c r="P359" s="302">
        <f t="shared" si="166"/>
        <v>0.1220343336803079</v>
      </c>
      <c r="Q359" s="303">
        <f t="shared" si="166"/>
        <v>0.14033948373235408</v>
      </c>
      <c r="R359" s="303">
        <f t="shared" si="166"/>
        <v>0.16139040629220716</v>
      </c>
      <c r="S359" s="303">
        <f t="shared" si="166"/>
        <v>0.18559896723603825</v>
      </c>
      <c r="T359" s="303">
        <f t="shared" si="166"/>
        <v>0.21343881232144393</v>
      </c>
      <c r="U359" s="303">
        <f t="shared" si="166"/>
        <v>0.24545463416966051</v>
      </c>
      <c r="V359" s="303">
        <f t="shared" si="166"/>
        <v>0.28227282929510955</v>
      </c>
    </row>
    <row r="360" spans="1:22" x14ac:dyDescent="0.25">
      <c r="B360" s="296">
        <v>40</v>
      </c>
      <c r="C360" s="299">
        <f t="shared" si="167"/>
        <v>1.7170027436486258E-2</v>
      </c>
      <c r="D360" s="300">
        <f t="shared" si="167"/>
        <v>1.9745531551959197E-2</v>
      </c>
      <c r="E360" s="300">
        <f t="shared" si="167"/>
        <v>2.2707361284753074E-2</v>
      </c>
      <c r="F360" s="300">
        <f t="shared" si="167"/>
        <v>2.6113465477466031E-2</v>
      </c>
      <c r="G360" s="300">
        <f t="shared" si="167"/>
        <v>3.0030485299085936E-2</v>
      </c>
      <c r="H360" s="300">
        <f t="shared" si="167"/>
        <v>3.4535058093948828E-2</v>
      </c>
      <c r="I360" s="300">
        <f t="shared" si="167"/>
        <v>3.9715316808041141E-2</v>
      </c>
      <c r="J360" s="300">
        <f t="shared" si="167"/>
        <v>4.5672614329247317E-2</v>
      </c>
      <c r="K360" s="301">
        <f t="shared" si="167"/>
        <v>5.2523506478634414E-2</v>
      </c>
      <c r="L360" s="300">
        <f t="shared" si="166"/>
        <v>6.0402032450429563E-2</v>
      </c>
      <c r="M360" s="300">
        <f t="shared" si="166"/>
        <v>6.9462337317993991E-2</v>
      </c>
      <c r="N360" s="300">
        <f t="shared" si="166"/>
        <v>7.9881687915693084E-2</v>
      </c>
      <c r="O360" s="300">
        <f t="shared" si="166"/>
        <v>9.1863941103047048E-2</v>
      </c>
      <c r="P360" s="302">
        <f t="shared" si="166"/>
        <v>0.10564353226850408</v>
      </c>
      <c r="Q360" s="303">
        <f t="shared" si="166"/>
        <v>0.12149006210877969</v>
      </c>
      <c r="R360" s="303">
        <f t="shared" si="166"/>
        <v>0.13971357142509661</v>
      </c>
      <c r="S360" s="303">
        <f t="shared" si="166"/>
        <v>0.16067060713886111</v>
      </c>
      <c r="T360" s="303">
        <f t="shared" si="166"/>
        <v>0.18477119820969026</v>
      </c>
      <c r="U360" s="303">
        <f t="shared" si="166"/>
        <v>0.21248687794114379</v>
      </c>
      <c r="V360" s="303">
        <f t="shared" si="166"/>
        <v>0.24435990963231533</v>
      </c>
    </row>
    <row r="361" spans="1:22" x14ac:dyDescent="0.25">
      <c r="B361" s="296">
        <v>50</v>
      </c>
      <c r="C361" s="299">
        <f t="shared" si="167"/>
        <v>1.5415502604871891E-2</v>
      </c>
      <c r="D361" s="300">
        <f t="shared" si="167"/>
        <v>1.7727827995602675E-2</v>
      </c>
      <c r="E361" s="300">
        <f t="shared" si="167"/>
        <v>2.0387002194943073E-2</v>
      </c>
      <c r="F361" s="300">
        <f t="shared" si="167"/>
        <v>2.3445052524184534E-2</v>
      </c>
      <c r="G361" s="300">
        <f t="shared" si="167"/>
        <v>2.696181040281221E-2</v>
      </c>
      <c r="H361" s="300">
        <f t="shared" si="167"/>
        <v>3.1006081963234042E-2</v>
      </c>
      <c r="I361" s="300">
        <f t="shared" si="167"/>
        <v>3.5656994257719142E-2</v>
      </c>
      <c r="J361" s="300">
        <f t="shared" si="167"/>
        <v>4.1005543396377013E-2</v>
      </c>
      <c r="K361" s="301">
        <f t="shared" si="167"/>
        <v>4.7156374905833548E-2</v>
      </c>
      <c r="L361" s="300">
        <f t="shared" si="166"/>
        <v>5.4229831141708575E-2</v>
      </c>
      <c r="M361" s="300">
        <f t="shared" si="166"/>
        <v>6.2364305812964864E-2</v>
      </c>
      <c r="N361" s="300">
        <f t="shared" si="166"/>
        <v>7.1718951684909577E-2</v>
      </c>
      <c r="O361" s="300">
        <f t="shared" si="166"/>
        <v>8.2476794437646009E-2</v>
      </c>
      <c r="P361" s="302">
        <f t="shared" si="166"/>
        <v>9.4848313603292919E-2</v>
      </c>
      <c r="Q361" s="303">
        <f t="shared" si="166"/>
        <v>0.10907556064378683</v>
      </c>
      <c r="R361" s="303">
        <f t="shared" si="166"/>
        <v>0.12543689474035485</v>
      </c>
      <c r="S361" s="303">
        <f t="shared" si="166"/>
        <v>0.14425242895140808</v>
      </c>
      <c r="T361" s="303">
        <f t="shared" si="166"/>
        <v>0.16589029329411925</v>
      </c>
      <c r="U361" s="303">
        <f t="shared" si="166"/>
        <v>0.1907738372882371</v>
      </c>
      <c r="V361" s="303">
        <f t="shared" si="166"/>
        <v>0.21938991288147267</v>
      </c>
    </row>
    <row r="362" spans="1:22" x14ac:dyDescent="0.25">
      <c r="B362" s="296">
        <v>60</v>
      </c>
      <c r="C362" s="299">
        <f t="shared" si="167"/>
        <v>1.4115697088387655E-2</v>
      </c>
      <c r="D362" s="300">
        <f t="shared" si="167"/>
        <v>1.6233051651645802E-2</v>
      </c>
      <c r="E362" s="300">
        <f t="shared" si="167"/>
        <v>1.8668009399392671E-2</v>
      </c>
      <c r="F362" s="300">
        <f t="shared" si="167"/>
        <v>2.1468210809301568E-2</v>
      </c>
      <c r="G362" s="300">
        <f t="shared" si="167"/>
        <v>2.4688442430696803E-2</v>
      </c>
      <c r="H362" s="300">
        <f t="shared" si="167"/>
        <v>2.8391708795301326E-2</v>
      </c>
      <c r="I362" s="300">
        <f t="shared" si="167"/>
        <v>3.2650465114596523E-2</v>
      </c>
      <c r="J362" s="300">
        <f t="shared" si="167"/>
        <v>3.7548034881785992E-2</v>
      </c>
      <c r="K362" s="301">
        <f t="shared" si="167"/>
        <v>4.3180240114053893E-2</v>
      </c>
      <c r="L362" s="300">
        <f t="shared" si="166"/>
        <v>4.965727613116197E-2</v>
      </c>
      <c r="M362" s="300">
        <f t="shared" si="166"/>
        <v>5.7105867550836263E-2</v>
      </c>
      <c r="N362" s="300">
        <f t="shared" si="166"/>
        <v>6.5671747683461693E-2</v>
      </c>
      <c r="O362" s="300">
        <f t="shared" si="166"/>
        <v>7.5522509835980953E-2</v>
      </c>
      <c r="P362" s="302">
        <f t="shared" si="166"/>
        <v>8.6850886311378092E-2</v>
      </c>
      <c r="Q362" s="303">
        <f t="shared" si="166"/>
        <v>9.9878519258084789E-2</v>
      </c>
      <c r="R362" s="303">
        <f t="shared" si="166"/>
        <v>0.1148602971467975</v>
      </c>
      <c r="S362" s="303">
        <f t="shared" si="166"/>
        <v>0.13208934171881712</v>
      </c>
      <c r="T362" s="303">
        <f t="shared" si="166"/>
        <v>0.15190274297663967</v>
      </c>
      <c r="U362" s="303">
        <f t="shared" si="166"/>
        <v>0.17468815442313562</v>
      </c>
      <c r="V362" s="303">
        <f t="shared" si="166"/>
        <v>0.20089137758660594</v>
      </c>
    </row>
    <row r="363" spans="1:22" x14ac:dyDescent="0.25">
      <c r="B363" s="310">
        <v>70</v>
      </c>
      <c r="C363" s="311">
        <f t="shared" si="167"/>
        <v>1.3075731180549209E-2</v>
      </c>
      <c r="D363" s="312">
        <f t="shared" si="167"/>
        <v>1.503709085763159E-2</v>
      </c>
      <c r="E363" s="312">
        <f t="shared" si="167"/>
        <v>1.7292654486276326E-2</v>
      </c>
      <c r="F363" s="312">
        <f t="shared" si="167"/>
        <v>1.9886552659217776E-2</v>
      </c>
      <c r="G363" s="312">
        <f t="shared" si="167"/>
        <v>2.2869535558100441E-2</v>
      </c>
      <c r="H363" s="312">
        <f t="shared" si="167"/>
        <v>2.6299965891815505E-2</v>
      </c>
      <c r="I363" s="312">
        <f t="shared" si="167"/>
        <v>3.0244960775587824E-2</v>
      </c>
      <c r="J363" s="312">
        <f t="shared" si="167"/>
        <v>3.4781704891925995E-2</v>
      </c>
      <c r="K363" s="313">
        <f t="shared" si="167"/>
        <v>3.9998960625714897E-2</v>
      </c>
      <c r="L363" s="312">
        <f t="shared" si="166"/>
        <v>4.5998804719572128E-2</v>
      </c>
      <c r="M363" s="312">
        <f t="shared" si="166"/>
        <v>5.2898625427507943E-2</v>
      </c>
      <c r="N363" s="312">
        <f t="shared" si="166"/>
        <v>6.0833419241634122E-2</v>
      </c>
      <c r="O363" s="312">
        <f t="shared" si="166"/>
        <v>6.995843212787925E-2</v>
      </c>
      <c r="P363" s="314">
        <f t="shared" si="166"/>
        <v>8.0452196947061128E-2</v>
      </c>
      <c r="Q363" s="309">
        <f t="shared" si="166"/>
        <v>9.2520026489120291E-2</v>
      </c>
      <c r="R363" s="309">
        <f t="shared" si="166"/>
        <v>0.10639803046248832</v>
      </c>
      <c r="S363" s="309">
        <f t="shared" si="166"/>
        <v>0.12235773503186154</v>
      </c>
      <c r="T363" s="309">
        <f t="shared" si="166"/>
        <v>0.14071139528664076</v>
      </c>
      <c r="U363" s="309">
        <f t="shared" si="166"/>
        <v>0.16181810457963688</v>
      </c>
      <c r="V363" s="309">
        <f t="shared" si="166"/>
        <v>0.18609082026658236</v>
      </c>
    </row>
    <row r="364" spans="1:22" x14ac:dyDescent="0.25">
      <c r="D364" s="87"/>
      <c r="E364" s="87"/>
      <c r="F364" s="87"/>
      <c r="G364" s="87"/>
      <c r="H364" s="87"/>
      <c r="I364" s="87"/>
      <c r="J364" s="87"/>
      <c r="K364" s="315"/>
    </row>
    <row r="365" spans="1:22" x14ac:dyDescent="0.25">
      <c r="D365" s="87"/>
      <c r="E365" s="87"/>
      <c r="F365" s="87"/>
      <c r="G365" s="87"/>
      <c r="H365" s="87"/>
      <c r="I365" s="87"/>
      <c r="J365" s="87"/>
      <c r="K365" s="315"/>
      <c r="Q365" s="316"/>
    </row>
    <row r="366" spans="1:22" x14ac:dyDescent="0.25">
      <c r="D366" s="87"/>
      <c r="E366" s="87"/>
      <c r="F366" s="87"/>
      <c r="G366" s="87"/>
      <c r="H366" s="87"/>
      <c r="I366" s="87"/>
      <c r="J366" s="87"/>
      <c r="Q366" s="316"/>
    </row>
    <row r="367" spans="1:22" x14ac:dyDescent="0.25">
      <c r="B367" s="47"/>
      <c r="C367" s="47"/>
      <c r="D367" s="87"/>
      <c r="E367" s="87"/>
      <c r="F367" s="87"/>
      <c r="G367" s="87"/>
      <c r="H367" s="87"/>
      <c r="I367" s="87"/>
      <c r="J367" s="87"/>
      <c r="Q367" s="316"/>
    </row>
    <row r="368" spans="1:22" x14ac:dyDescent="0.25">
      <c r="A368" s="346" t="s">
        <v>28</v>
      </c>
      <c r="B368" s="317" t="s">
        <v>62</v>
      </c>
      <c r="C368" s="322">
        <v>0.9</v>
      </c>
      <c r="D368" s="87"/>
      <c r="E368" s="87"/>
      <c r="F368" s="87"/>
      <c r="G368" s="87"/>
      <c r="H368" s="87"/>
      <c r="I368" s="319" t="s">
        <v>64</v>
      </c>
      <c r="J368" s="320" t="s">
        <v>65</v>
      </c>
      <c r="K368" s="282"/>
      <c r="L368" s="67"/>
      <c r="N368" s="319" t="s">
        <v>66</v>
      </c>
      <c r="O368" s="320" t="s">
        <v>67</v>
      </c>
      <c r="P368" s="67"/>
      <c r="Q368" s="316"/>
    </row>
    <row r="369" spans="1:22" x14ac:dyDescent="0.25">
      <c r="B369" s="321" t="s">
        <v>43</v>
      </c>
      <c r="C369" s="322">
        <v>0.96</v>
      </c>
      <c r="D369" s="87"/>
      <c r="E369" s="76" t="s">
        <v>2</v>
      </c>
      <c r="F369" s="74"/>
      <c r="G369" s="74"/>
      <c r="I369" s="323" t="s">
        <v>68</v>
      </c>
      <c r="J369" s="182" t="s">
        <v>69</v>
      </c>
      <c r="K369" s="47"/>
      <c r="L369" s="70"/>
      <c r="N369" s="323" t="s">
        <v>70</v>
      </c>
      <c r="O369" s="182" t="s">
        <v>71</v>
      </c>
      <c r="P369" s="78"/>
      <c r="Q369" s="316"/>
      <c r="S369" s="324" t="s">
        <v>216</v>
      </c>
    </row>
    <row r="370" spans="1:22" x14ac:dyDescent="0.25">
      <c r="B370" s="317" t="s">
        <v>44</v>
      </c>
      <c r="C370" s="322">
        <v>85</v>
      </c>
      <c r="D370" s="87"/>
      <c r="E370" s="76">
        <v>1</v>
      </c>
      <c r="F370" s="234" t="s">
        <v>63</v>
      </c>
      <c r="G370" s="325">
        <f t="shared" ref="G370:G381" si="168">K352</f>
        <v>0.14257136688299338</v>
      </c>
      <c r="H370" s="345"/>
      <c r="I370" s="327">
        <f>C369*2.20462*25.4*12</f>
        <v>645.0894489599998</v>
      </c>
      <c r="J370" s="289">
        <f>(G370*C$368*SQRT(4*C$370*I$370/32.2)/12)</f>
        <v>0.88250072075358654</v>
      </c>
      <c r="K370" s="47"/>
      <c r="L370" s="70"/>
      <c r="N370" s="328">
        <v>1</v>
      </c>
      <c r="O370" s="329">
        <f t="shared" ref="O370:O381" si="169">N370*J370</f>
        <v>0.88250072075358654</v>
      </c>
      <c r="P370" s="330"/>
      <c r="Q370" s="239">
        <f t="shared" ref="Q370:Q381" si="170">K100</f>
        <v>0.88252161785216199</v>
      </c>
      <c r="S370" s="325">
        <v>0.11768647083724584</v>
      </c>
      <c r="T370" s="331">
        <f>G370/S370</f>
        <v>1.2114507799300229</v>
      </c>
    </row>
    <row r="371" spans="1:22" x14ac:dyDescent="0.25">
      <c r="B371" s="47"/>
      <c r="C371" s="47"/>
      <c r="D371" s="87"/>
      <c r="E371" s="76">
        <v>2</v>
      </c>
      <c r="F371" s="234" t="s">
        <v>63</v>
      </c>
      <c r="G371" s="289">
        <f t="shared" si="168"/>
        <v>0.15822842331552342</v>
      </c>
      <c r="I371" s="255"/>
      <c r="J371" s="289">
        <f t="shared" ref="J371:J381" si="171">(G371*C$368*SQRT(4*C$370*I$370/32.2)/12)</f>
        <v>0.9794161385452046</v>
      </c>
      <c r="K371" s="47"/>
      <c r="L371" s="70"/>
      <c r="N371" s="332">
        <v>2</v>
      </c>
      <c r="O371" s="193">
        <f t="shared" si="169"/>
        <v>1.9588322770904092</v>
      </c>
      <c r="P371" s="330"/>
      <c r="Q371" s="239">
        <f t="shared" si="170"/>
        <v>1.9588786610878657</v>
      </c>
      <c r="S371" s="289">
        <v>0.15135257820273873</v>
      </c>
      <c r="T371" s="331">
        <f t="shared" ref="T371:T381" si="172">G371/S371</f>
        <v>1.0454293226744669</v>
      </c>
    </row>
    <row r="372" spans="1:22" x14ac:dyDescent="0.25">
      <c r="B372" s="47"/>
      <c r="D372" s="87"/>
      <c r="E372" s="76">
        <v>3</v>
      </c>
      <c r="F372" s="234" t="s">
        <v>63</v>
      </c>
      <c r="G372" s="333">
        <f t="shared" si="168"/>
        <v>0.15768091076506943</v>
      </c>
      <c r="I372" s="255"/>
      <c r="J372" s="289">
        <f t="shared" si="171"/>
        <v>0.97602709745679428</v>
      </c>
      <c r="K372" s="47"/>
      <c r="L372" s="70"/>
      <c r="N372" s="334">
        <v>3</v>
      </c>
      <c r="O372" s="335">
        <f t="shared" si="169"/>
        <v>2.9280812923703827</v>
      </c>
      <c r="P372" s="330"/>
      <c r="Q372" s="239">
        <f t="shared" si="170"/>
        <v>2.9281506276150622</v>
      </c>
      <c r="S372" s="333">
        <v>0.15609965846914925</v>
      </c>
      <c r="T372" s="331">
        <f t="shared" si="172"/>
        <v>1.0101297614064459</v>
      </c>
    </row>
    <row r="373" spans="1:22" x14ac:dyDescent="0.25">
      <c r="B373" s="47"/>
      <c r="E373" s="76">
        <v>4</v>
      </c>
      <c r="F373" s="234" t="s">
        <v>63</v>
      </c>
      <c r="G373" s="289">
        <f t="shared" si="168"/>
        <v>0.1530822559688694</v>
      </c>
      <c r="I373" s="255"/>
      <c r="J373" s="289">
        <f t="shared" si="171"/>
        <v>0.94756194164837682</v>
      </c>
      <c r="K373" s="47"/>
      <c r="L373" s="70"/>
      <c r="N373" s="332">
        <v>4</v>
      </c>
      <c r="O373" s="193">
        <f t="shared" si="169"/>
        <v>3.7902477665935073</v>
      </c>
      <c r="P373" s="330"/>
      <c r="Q373" s="239">
        <f t="shared" si="170"/>
        <v>3.790337517433751</v>
      </c>
      <c r="S373" s="289">
        <v>0.15361698196078916</v>
      </c>
      <c r="T373" s="331">
        <f t="shared" si="172"/>
        <v>0.99651909583761877</v>
      </c>
    </row>
    <row r="374" spans="1:22" x14ac:dyDescent="0.25">
      <c r="B374" s="47"/>
      <c r="E374" s="76">
        <v>5</v>
      </c>
      <c r="F374" s="234" t="s">
        <v>63</v>
      </c>
      <c r="G374" s="289">
        <f t="shared" si="168"/>
        <v>0.14686314427437097</v>
      </c>
      <c r="I374" s="255"/>
      <c r="J374" s="289">
        <f t="shared" si="171"/>
        <v>0.90906633995195651</v>
      </c>
      <c r="K374" s="47"/>
      <c r="L374" s="70"/>
      <c r="N374" s="332">
        <v>5</v>
      </c>
      <c r="O374" s="193">
        <f t="shared" si="169"/>
        <v>4.5453316997597826</v>
      </c>
      <c r="P374" s="330"/>
      <c r="Q374" s="239">
        <f t="shared" si="170"/>
        <v>4.5454393305439318</v>
      </c>
      <c r="S374" s="289">
        <v>0.14824240274252087</v>
      </c>
      <c r="T374" s="331">
        <f t="shared" si="172"/>
        <v>0.99069592476488988</v>
      </c>
    </row>
    <row r="375" spans="1:22" x14ac:dyDescent="0.25">
      <c r="B375" s="47"/>
      <c r="C375" s="235"/>
      <c r="E375" s="76">
        <v>10</v>
      </c>
      <c r="F375" s="234" t="s">
        <v>63</v>
      </c>
      <c r="G375" s="333">
        <f t="shared" si="168"/>
        <v>0.10847552975953602</v>
      </c>
      <c r="I375" s="255"/>
      <c r="J375" s="289">
        <f t="shared" si="171"/>
        <v>0.67145132497384219</v>
      </c>
      <c r="K375" s="47"/>
      <c r="L375" s="70"/>
      <c r="N375" s="334">
        <v>10</v>
      </c>
      <c r="O375" s="335">
        <f t="shared" si="169"/>
        <v>6.7145132497384221</v>
      </c>
      <c r="P375" s="330"/>
      <c r="Q375" s="239">
        <f t="shared" si="170"/>
        <v>6.7146722454672245</v>
      </c>
      <c r="S375" s="333">
        <v>0.10835594445659223</v>
      </c>
      <c r="T375" s="331">
        <f t="shared" si="172"/>
        <v>1.0011036339865202</v>
      </c>
    </row>
    <row r="376" spans="1:22" x14ac:dyDescent="0.25">
      <c r="B376" s="47"/>
      <c r="C376" s="47"/>
      <c r="E376" s="76">
        <v>20</v>
      </c>
      <c r="F376" s="234" t="s">
        <v>63</v>
      </c>
      <c r="G376" s="289">
        <f t="shared" si="168"/>
        <v>7.5776740653426766E-2</v>
      </c>
      <c r="I376" s="255"/>
      <c r="J376" s="289">
        <f t="shared" si="171"/>
        <v>0.46904949924404266</v>
      </c>
      <c r="K376" s="47"/>
      <c r="L376" s="70"/>
      <c r="N376" s="332">
        <v>20</v>
      </c>
      <c r="O376" s="193">
        <f t="shared" si="169"/>
        <v>9.3809899848808538</v>
      </c>
      <c r="P376" s="330"/>
      <c r="Q376" s="239">
        <f t="shared" si="170"/>
        <v>9.3812121212121191</v>
      </c>
      <c r="S376" s="289">
        <v>7.5776740653426766E-2</v>
      </c>
      <c r="T376" s="331">
        <f t="shared" si="172"/>
        <v>1</v>
      </c>
    </row>
    <row r="377" spans="1:22" x14ac:dyDescent="0.25">
      <c r="E377" s="76">
        <v>30</v>
      </c>
      <c r="F377" s="234" t="s">
        <v>63</v>
      </c>
      <c r="G377" s="289">
        <f t="shared" si="168"/>
        <v>6.0672631613477641E-2</v>
      </c>
      <c r="I377" s="255"/>
      <c r="J377" s="289">
        <f t="shared" si="171"/>
        <v>0.37555676360214379</v>
      </c>
      <c r="K377" s="47"/>
      <c r="L377" s="70"/>
      <c r="N377" s="332">
        <v>30</v>
      </c>
      <c r="O377" s="193">
        <f t="shared" si="169"/>
        <v>11.266702908064314</v>
      </c>
      <c r="P377" s="330"/>
      <c r="Q377" s="239">
        <f t="shared" si="170"/>
        <v>11.266969696969696</v>
      </c>
      <c r="S377" s="289">
        <v>6.0672631613477641E-2</v>
      </c>
      <c r="T377" s="331">
        <f t="shared" si="172"/>
        <v>1</v>
      </c>
    </row>
    <row r="378" spans="1:22" x14ac:dyDescent="0.25">
      <c r="E378" s="76">
        <v>40</v>
      </c>
      <c r="F378" s="234" t="s">
        <v>63</v>
      </c>
      <c r="G378" s="289">
        <f t="shared" si="168"/>
        <v>5.2523506478634414E-2</v>
      </c>
      <c r="I378" s="255"/>
      <c r="J378" s="289">
        <f t="shared" si="171"/>
        <v>0.32511459584967795</v>
      </c>
      <c r="K378" s="47"/>
      <c r="L378" s="70"/>
      <c r="N378" s="332">
        <v>40</v>
      </c>
      <c r="O378" s="193">
        <f t="shared" si="169"/>
        <v>13.004583833987118</v>
      </c>
      <c r="P378" s="330"/>
      <c r="Q378" s="239">
        <f t="shared" si="170"/>
        <v>13.004891774891773</v>
      </c>
      <c r="S378" s="289">
        <v>5.2523506478634414E-2</v>
      </c>
      <c r="T378" s="331">
        <f t="shared" si="172"/>
        <v>1</v>
      </c>
    </row>
    <row r="379" spans="1:22" x14ac:dyDescent="0.25">
      <c r="E379" s="76">
        <v>50</v>
      </c>
      <c r="F379" s="234" t="s">
        <v>63</v>
      </c>
      <c r="G379" s="289">
        <f t="shared" si="168"/>
        <v>4.7156374905833548E-2</v>
      </c>
      <c r="I379" s="255"/>
      <c r="J379" s="289">
        <f t="shared" si="171"/>
        <v>0.29189265525298519</v>
      </c>
      <c r="K379" s="47"/>
      <c r="L379" s="70"/>
      <c r="N379" s="332">
        <v>50</v>
      </c>
      <c r="O379" s="193">
        <f t="shared" si="169"/>
        <v>14.59463276264926</v>
      </c>
      <c r="P379" s="330"/>
      <c r="Q379" s="239">
        <f t="shared" si="170"/>
        <v>14.594978354978354</v>
      </c>
      <c r="S379" s="289">
        <v>4.7156374905833548E-2</v>
      </c>
      <c r="T379" s="331">
        <f t="shared" si="172"/>
        <v>1</v>
      </c>
    </row>
    <row r="380" spans="1:22" x14ac:dyDescent="0.25">
      <c r="E380" s="76">
        <v>60</v>
      </c>
      <c r="F380" s="234" t="s">
        <v>63</v>
      </c>
      <c r="G380" s="289">
        <f t="shared" si="168"/>
        <v>4.3180240114053893E-2</v>
      </c>
      <c r="I380" s="255"/>
      <c r="J380" s="289">
        <f t="shared" si="171"/>
        <v>0.2672808282341792</v>
      </c>
      <c r="K380" s="47"/>
      <c r="L380" s="70"/>
      <c r="N380" s="332">
        <v>60</v>
      </c>
      <c r="O380" s="193">
        <f t="shared" si="169"/>
        <v>16.036849694050751</v>
      </c>
      <c r="P380" s="330"/>
      <c r="Q380" s="239">
        <f t="shared" si="170"/>
        <v>16.037229437229438</v>
      </c>
      <c r="S380" s="289">
        <v>4.3180240114053893E-2</v>
      </c>
      <c r="T380" s="331">
        <f t="shared" si="172"/>
        <v>1</v>
      </c>
    </row>
    <row r="381" spans="1:22" x14ac:dyDescent="0.25">
      <c r="E381" s="76">
        <v>70</v>
      </c>
      <c r="F381" s="234" t="s">
        <v>63</v>
      </c>
      <c r="G381" s="333">
        <f t="shared" si="168"/>
        <v>3.9998960625714897E-2</v>
      </c>
      <c r="I381" s="260"/>
      <c r="J381" s="336">
        <f t="shared" si="171"/>
        <v>0.24758906611702258</v>
      </c>
      <c r="K381" s="145"/>
      <c r="L381" s="337"/>
      <c r="N381" s="338">
        <v>70</v>
      </c>
      <c r="O381" s="339">
        <f t="shared" si="169"/>
        <v>17.331234628191581</v>
      </c>
      <c r="P381" s="340"/>
      <c r="Q381" s="239">
        <f t="shared" si="170"/>
        <v>17.331645021645024</v>
      </c>
      <c r="S381" s="333">
        <v>3.9998960625714897E-2</v>
      </c>
      <c r="T381" s="331">
        <f t="shared" si="172"/>
        <v>1</v>
      </c>
    </row>
    <row r="384" spans="1:22" ht="15.75" thickBot="1" x14ac:dyDescent="0.3">
      <c r="A384" s="268"/>
      <c r="B384" s="268"/>
      <c r="C384" s="268"/>
      <c r="D384" s="268"/>
      <c r="E384" s="268"/>
      <c r="F384" s="268"/>
      <c r="G384" s="268"/>
      <c r="H384" s="268"/>
      <c r="I384" s="268"/>
      <c r="J384" s="268"/>
      <c r="K384" s="268"/>
      <c r="L384" s="268"/>
      <c r="M384" s="268"/>
      <c r="N384" s="268"/>
      <c r="O384" s="268"/>
      <c r="P384" s="268"/>
      <c r="Q384" s="268"/>
      <c r="R384" s="268"/>
      <c r="S384" s="268"/>
      <c r="T384" s="268"/>
      <c r="U384" s="268"/>
      <c r="V384" s="268"/>
    </row>
    <row r="385" spans="1:22" ht="15.75" thickTop="1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</row>
    <row r="387" spans="1:22" x14ac:dyDescent="0.25">
      <c r="B387" s="150" t="s">
        <v>173</v>
      </c>
      <c r="E387" s="150" t="s">
        <v>172</v>
      </c>
    </row>
    <row r="389" spans="1:22" x14ac:dyDescent="0.25">
      <c r="A389" s="348" t="str">
        <f>A205</f>
        <v>oall</v>
      </c>
      <c r="B389" s="349"/>
      <c r="C389" s="350"/>
      <c r="D389" s="350" t="str">
        <f t="shared" ref="D389:P389" si="173">D205</f>
        <v>soft-6</v>
      </c>
      <c r="E389" s="350" t="str">
        <f t="shared" si="173"/>
        <v>soft-5</v>
      </c>
      <c r="F389" s="350" t="str">
        <f t="shared" si="173"/>
        <v>soft-4</v>
      </c>
      <c r="G389" s="350" t="str">
        <f t="shared" si="173"/>
        <v>soft-3</v>
      </c>
      <c r="H389" s="350" t="str">
        <f t="shared" si="173"/>
        <v>soft-2</v>
      </c>
      <c r="I389" s="350" t="str">
        <f t="shared" si="173"/>
        <v>soft-1</v>
      </c>
      <c r="J389" s="350" t="str">
        <f t="shared" si="173"/>
        <v>soft</v>
      </c>
      <c r="K389" s="350" t="str">
        <f t="shared" si="173"/>
        <v>aver</v>
      </c>
      <c r="L389" s="350" t="str">
        <f t="shared" si="173"/>
        <v xml:space="preserve"> stiff</v>
      </c>
      <c r="M389" s="350" t="str">
        <f t="shared" si="173"/>
        <v xml:space="preserve"> stiff+1</v>
      </c>
      <c r="N389" s="350" t="str">
        <f t="shared" si="173"/>
        <v xml:space="preserve"> stiff+2</v>
      </c>
      <c r="O389" s="350" t="str">
        <f t="shared" si="173"/>
        <v xml:space="preserve"> stiff+3</v>
      </c>
      <c r="P389" s="351" t="str">
        <f t="shared" si="173"/>
        <v xml:space="preserve"> stiff+4</v>
      </c>
    </row>
    <row r="390" spans="1:22" x14ac:dyDescent="0.25">
      <c r="A390" s="348" t="str">
        <f t="shared" ref="A390:P402" si="174">A206</f>
        <v>co wogas</v>
      </c>
      <c r="B390" s="352" t="str">
        <f t="shared" si="174"/>
        <v>ips</v>
      </c>
      <c r="C390" s="336" t="str">
        <f t="shared" si="174"/>
        <v>c coeff</v>
      </c>
      <c r="D390" s="336" t="str">
        <f t="shared" si="174"/>
        <v>c coeff</v>
      </c>
      <c r="E390" s="336" t="str">
        <f t="shared" si="174"/>
        <v>c coeff</v>
      </c>
      <c r="F390" s="336" t="str">
        <f t="shared" si="174"/>
        <v>c coeff</v>
      </c>
      <c r="G390" s="336" t="str">
        <f t="shared" si="174"/>
        <v>c coeff</v>
      </c>
      <c r="H390" s="336" t="str">
        <f t="shared" si="174"/>
        <v>c coeff</v>
      </c>
      <c r="I390" s="336" t="str">
        <f t="shared" si="174"/>
        <v>c coeff</v>
      </c>
      <c r="J390" s="336" t="str">
        <f t="shared" si="174"/>
        <v>c-zeta</v>
      </c>
      <c r="K390" s="336" t="str">
        <f t="shared" si="174"/>
        <v>c-zeta</v>
      </c>
      <c r="L390" s="336" t="str">
        <f t="shared" si="174"/>
        <v>c-zeta</v>
      </c>
      <c r="M390" s="336" t="str">
        <f t="shared" si="174"/>
        <v>c-zeta</v>
      </c>
      <c r="N390" s="336" t="str">
        <f t="shared" si="174"/>
        <v>c-zeta</v>
      </c>
      <c r="O390" s="336" t="str">
        <f t="shared" si="174"/>
        <v>c-zeta</v>
      </c>
      <c r="P390" s="353" t="str">
        <f t="shared" si="174"/>
        <v>c-zeta</v>
      </c>
    </row>
    <row r="391" spans="1:22" x14ac:dyDescent="0.25">
      <c r="A391" s="348"/>
      <c r="B391" s="354">
        <f t="shared" si="174"/>
        <v>1</v>
      </c>
      <c r="C391" s="355">
        <f t="shared" si="174"/>
        <v>0.37127701923245576</v>
      </c>
      <c r="D391" s="355">
        <f t="shared" si="174"/>
        <v>0.37850357228084086</v>
      </c>
      <c r="E391" s="355">
        <f t="shared" si="174"/>
        <v>0.38681410828648372</v>
      </c>
      <c r="F391" s="355">
        <f t="shared" si="174"/>
        <v>0.39637122469297292</v>
      </c>
      <c r="G391" s="355">
        <f t="shared" si="174"/>
        <v>0.40736190856043553</v>
      </c>
      <c r="H391" s="355">
        <f t="shared" si="174"/>
        <v>0.42000119500801752</v>
      </c>
      <c r="I391" s="355">
        <f t="shared" si="174"/>
        <v>0.43453637442273685</v>
      </c>
      <c r="J391" s="355">
        <f t="shared" si="174"/>
        <v>0.45125183074966413</v>
      </c>
      <c r="K391" s="355">
        <f t="shared" si="174"/>
        <v>0.47047460552563036</v>
      </c>
      <c r="L391" s="355">
        <f t="shared" si="174"/>
        <v>0.49258079651799169</v>
      </c>
      <c r="M391" s="355">
        <f t="shared" si="174"/>
        <v>0.51800291615920702</v>
      </c>
      <c r="N391" s="355">
        <f t="shared" si="174"/>
        <v>0.54723835374660479</v>
      </c>
      <c r="O391" s="355">
        <f t="shared" si="174"/>
        <v>0.58085910697211218</v>
      </c>
      <c r="P391" s="356">
        <f t="shared" si="174"/>
        <v>0.61952297318144567</v>
      </c>
    </row>
    <row r="392" spans="1:22" x14ac:dyDescent="0.25">
      <c r="A392" s="348"/>
      <c r="B392" s="357">
        <f t="shared" si="174"/>
        <v>2</v>
      </c>
      <c r="C392" s="289">
        <f t="shared" si="174"/>
        <v>0.21771348381064462</v>
      </c>
      <c r="D392" s="289">
        <f t="shared" si="174"/>
        <v>0.22613800646399962</v>
      </c>
      <c r="E392" s="289">
        <f t="shared" si="174"/>
        <v>0.23582620751535791</v>
      </c>
      <c r="F392" s="289">
        <f t="shared" si="174"/>
        <v>0.24696763872441996</v>
      </c>
      <c r="G392" s="289">
        <f t="shared" si="174"/>
        <v>0.25978028461484126</v>
      </c>
      <c r="H392" s="289">
        <f t="shared" si="174"/>
        <v>0.27451482738882577</v>
      </c>
      <c r="I392" s="289">
        <f t="shared" si="174"/>
        <v>0.29145955157890802</v>
      </c>
      <c r="J392" s="289">
        <f t="shared" si="174"/>
        <v>0.31094598439750254</v>
      </c>
      <c r="K392" s="325">
        <f t="shared" si="174"/>
        <v>0.33335538213888627</v>
      </c>
      <c r="L392" s="289">
        <f t="shared" si="174"/>
        <v>0.35912618954147757</v>
      </c>
      <c r="M392" s="289">
        <f t="shared" si="174"/>
        <v>0.38876261805445739</v>
      </c>
      <c r="N392" s="289">
        <f t="shared" si="174"/>
        <v>0.4228445108443844</v>
      </c>
      <c r="O392" s="289">
        <f t="shared" si="174"/>
        <v>0.46203868755280042</v>
      </c>
      <c r="P392" s="290">
        <f t="shared" si="174"/>
        <v>0.5071119907674787</v>
      </c>
    </row>
    <row r="393" spans="1:22" x14ac:dyDescent="0.25">
      <c r="A393" s="348"/>
      <c r="B393" s="357">
        <f t="shared" si="174"/>
        <v>3</v>
      </c>
      <c r="C393" s="289">
        <f t="shared" si="174"/>
        <v>0.16474882289925835</v>
      </c>
      <c r="D393" s="289">
        <f t="shared" si="174"/>
        <v>0.17330614638865263</v>
      </c>
      <c r="E393" s="289">
        <f t="shared" si="174"/>
        <v>0.18314706840145611</v>
      </c>
      <c r="F393" s="289">
        <f t="shared" si="174"/>
        <v>0.19446412871618007</v>
      </c>
      <c r="G393" s="289">
        <f t="shared" si="174"/>
        <v>0.20747874807811265</v>
      </c>
      <c r="H393" s="289">
        <f t="shared" si="174"/>
        <v>0.22244556034433505</v>
      </c>
      <c r="I393" s="289">
        <f t="shared" si="174"/>
        <v>0.23965739445049092</v>
      </c>
      <c r="J393" s="289">
        <f t="shared" si="174"/>
        <v>0.25945100367257007</v>
      </c>
      <c r="K393" s="325">
        <f t="shared" si="174"/>
        <v>0.28221365427796113</v>
      </c>
      <c r="L393" s="289">
        <f t="shared" si="174"/>
        <v>0.30839070247416089</v>
      </c>
      <c r="M393" s="289">
        <f t="shared" si="174"/>
        <v>0.33849430789979057</v>
      </c>
      <c r="N393" s="289">
        <f t="shared" si="174"/>
        <v>0.37311345413926472</v>
      </c>
      <c r="O393" s="289">
        <f t="shared" si="174"/>
        <v>0.41292547231465998</v>
      </c>
      <c r="P393" s="290">
        <f t="shared" si="174"/>
        <v>0.45870929321636456</v>
      </c>
    </row>
    <row r="394" spans="1:22" x14ac:dyDescent="0.25">
      <c r="A394" s="348"/>
      <c r="B394" s="357">
        <f t="shared" si="174"/>
        <v>4</v>
      </c>
      <c r="C394" s="289">
        <f t="shared" si="174"/>
        <v>0.13693388061547832</v>
      </c>
      <c r="D394" s="289">
        <f t="shared" si="174"/>
        <v>0.14535771274867926</v>
      </c>
      <c r="E394" s="289">
        <f t="shared" si="174"/>
        <v>0.1550451197018603</v>
      </c>
      <c r="F394" s="289">
        <f t="shared" si="174"/>
        <v>0.16618563769801853</v>
      </c>
      <c r="G394" s="289">
        <f t="shared" si="174"/>
        <v>0.17899723339360046</v>
      </c>
      <c r="H394" s="289">
        <f t="shared" si="174"/>
        <v>0.19373056844351966</v>
      </c>
      <c r="I394" s="289">
        <f t="shared" si="174"/>
        <v>0.21067390375092679</v>
      </c>
      <c r="J394" s="289">
        <f t="shared" si="174"/>
        <v>0.23015873935444497</v>
      </c>
      <c r="K394" s="325">
        <f t="shared" si="174"/>
        <v>0.25256630029849086</v>
      </c>
      <c r="L394" s="289">
        <f t="shared" si="174"/>
        <v>0.27833499538414364</v>
      </c>
      <c r="M394" s="289">
        <f t="shared" si="174"/>
        <v>0.30796899473264439</v>
      </c>
      <c r="N394" s="289">
        <f t="shared" si="174"/>
        <v>0.34204809398342012</v>
      </c>
      <c r="O394" s="289">
        <f t="shared" si="174"/>
        <v>0.38123905812181236</v>
      </c>
      <c r="P394" s="290">
        <f t="shared" si="174"/>
        <v>0.42630866688096331</v>
      </c>
    </row>
    <row r="395" spans="1:22" x14ac:dyDescent="0.25">
      <c r="A395" s="348"/>
      <c r="B395" s="357">
        <f t="shared" si="174"/>
        <v>5</v>
      </c>
      <c r="C395" s="289">
        <f t="shared" si="174"/>
        <v>0.1191788257827408</v>
      </c>
      <c r="D395" s="289">
        <f t="shared" si="174"/>
        <v>0.12736264968285524</v>
      </c>
      <c r="E395" s="289">
        <f t="shared" si="174"/>
        <v>0.13677404716798686</v>
      </c>
      <c r="F395" s="289">
        <f t="shared" si="174"/>
        <v>0.14759715427588821</v>
      </c>
      <c r="G395" s="289">
        <f t="shared" si="174"/>
        <v>0.16004372744997478</v>
      </c>
      <c r="H395" s="289">
        <f t="shared" si="174"/>
        <v>0.17435728660017433</v>
      </c>
      <c r="I395" s="289">
        <f t="shared" si="174"/>
        <v>0.19081787962290381</v>
      </c>
      <c r="J395" s="289">
        <f t="shared" si="174"/>
        <v>0.20974756159904273</v>
      </c>
      <c r="K395" s="325">
        <f t="shared" si="174"/>
        <v>0.23151669587160242</v>
      </c>
      <c r="L395" s="289">
        <f t="shared" si="174"/>
        <v>0.25655120028504613</v>
      </c>
      <c r="M395" s="289">
        <f t="shared" si="174"/>
        <v>0.28534088036050637</v>
      </c>
      <c r="N395" s="289">
        <f t="shared" si="174"/>
        <v>0.31844901244728563</v>
      </c>
      <c r="O395" s="289">
        <f t="shared" si="174"/>
        <v>0.35652336434708176</v>
      </c>
      <c r="P395" s="290">
        <f t="shared" si="174"/>
        <v>0.40030886903184731</v>
      </c>
    </row>
    <row r="396" spans="1:22" x14ac:dyDescent="0.25">
      <c r="A396" s="348"/>
      <c r="B396" s="357">
        <f t="shared" si="174"/>
        <v>10</v>
      </c>
      <c r="C396" s="333">
        <f t="shared" si="174"/>
        <v>7.5673045148744386E-2</v>
      </c>
      <c r="D396" s="333">
        <f t="shared" si="174"/>
        <v>8.2177501937407707E-2</v>
      </c>
      <c r="E396" s="333">
        <f t="shared" si="174"/>
        <v>8.9657627244370527E-2</v>
      </c>
      <c r="F396" s="333">
        <f t="shared" si="174"/>
        <v>9.8259771347377761E-2</v>
      </c>
      <c r="G396" s="333">
        <f t="shared" si="174"/>
        <v>0.1081522370658361</v>
      </c>
      <c r="H396" s="333">
        <f t="shared" si="174"/>
        <v>0.11952857264206317</v>
      </c>
      <c r="I396" s="333">
        <f t="shared" si="174"/>
        <v>0.13261135855472431</v>
      </c>
      <c r="J396" s="333">
        <f t="shared" si="174"/>
        <v>0.14765656235428462</v>
      </c>
      <c r="K396" s="333">
        <f t="shared" si="174"/>
        <v>0.16495854672377896</v>
      </c>
      <c r="L396" s="333">
        <f t="shared" si="174"/>
        <v>0.18485582874869744</v>
      </c>
      <c r="M396" s="333">
        <f t="shared" si="174"/>
        <v>0.2077377030773537</v>
      </c>
      <c r="N396" s="333">
        <f t="shared" si="174"/>
        <v>0.23405185855530844</v>
      </c>
      <c r="O396" s="333">
        <f t="shared" si="174"/>
        <v>0.26431313735495637</v>
      </c>
      <c r="P396" s="358">
        <f t="shared" si="174"/>
        <v>0.29911360797455144</v>
      </c>
    </row>
    <row r="397" spans="1:22" x14ac:dyDescent="0.25">
      <c r="A397" s="348"/>
      <c r="B397" s="357">
        <f t="shared" si="174"/>
        <v>20</v>
      </c>
      <c r="C397" s="289">
        <f t="shared" si="174"/>
        <v>5.0553352655062639E-2</v>
      </c>
      <c r="D397" s="289">
        <f t="shared" si="174"/>
        <v>5.5713105561497854E-2</v>
      </c>
      <c r="E397" s="289">
        <f t="shared" si="174"/>
        <v>6.1646821403898364E-2</v>
      </c>
      <c r="F397" s="289">
        <f t="shared" si="174"/>
        <v>6.8470594622658934E-2</v>
      </c>
      <c r="G397" s="289">
        <f t="shared" si="174"/>
        <v>7.6317933824233616E-2</v>
      </c>
      <c r="H397" s="289">
        <f t="shared" si="174"/>
        <v>8.5342373906044502E-2</v>
      </c>
      <c r="I397" s="289">
        <f t="shared" si="174"/>
        <v>9.5720480000127006E-2</v>
      </c>
      <c r="J397" s="289">
        <f t="shared" si="174"/>
        <v>0.10765530200832188</v>
      </c>
      <c r="K397" s="325">
        <f t="shared" si="174"/>
        <v>0.121380347317746</v>
      </c>
      <c r="L397" s="289">
        <f t="shared" si="174"/>
        <v>0.13716414942358371</v>
      </c>
      <c r="M397" s="289">
        <f t="shared" si="174"/>
        <v>0.15531552184529709</v>
      </c>
      <c r="N397" s="289">
        <f t="shared" si="174"/>
        <v>0.17618960013026749</v>
      </c>
      <c r="O397" s="289">
        <f t="shared" si="174"/>
        <v>0.20019479015798344</v>
      </c>
      <c r="P397" s="290">
        <f t="shared" si="174"/>
        <v>0.2278007586898568</v>
      </c>
    </row>
    <row r="398" spans="1:22" x14ac:dyDescent="0.25">
      <c r="A398" s="348"/>
      <c r="B398" s="357">
        <f t="shared" si="174"/>
        <v>30</v>
      </c>
      <c r="C398" s="289">
        <f t="shared" si="174"/>
        <v>4.2634225733055697E-2</v>
      </c>
      <c r="D398" s="289">
        <f t="shared" si="174"/>
        <v>4.7413859598464621E-2</v>
      </c>
      <c r="E398" s="289">
        <f t="shared" si="174"/>
        <v>5.2910438543684858E-2</v>
      </c>
      <c r="F398" s="289">
        <f t="shared" si="174"/>
        <v>5.9231504330688141E-2</v>
      </c>
      <c r="G398" s="289">
        <f t="shared" si="174"/>
        <v>6.6500729985741913E-2</v>
      </c>
      <c r="H398" s="289">
        <f t="shared" si="174"/>
        <v>7.486033948905374E-2</v>
      </c>
      <c r="I398" s="289">
        <f t="shared" si="174"/>
        <v>8.4473890417862366E-2</v>
      </c>
      <c r="J398" s="289">
        <f t="shared" si="174"/>
        <v>9.5529473985992264E-2</v>
      </c>
      <c r="K398" s="325">
        <f t="shared" si="174"/>
        <v>0.10824339508934164</v>
      </c>
      <c r="L398" s="289">
        <f t="shared" si="174"/>
        <v>0.12286440435819344</v>
      </c>
      <c r="M398" s="289">
        <f t="shared" si="174"/>
        <v>0.139678565017373</v>
      </c>
      <c r="N398" s="289">
        <f t="shared" si="174"/>
        <v>0.15901484977542948</v>
      </c>
      <c r="O398" s="289">
        <f t="shared" si="174"/>
        <v>0.1812515772471944</v>
      </c>
      <c r="P398" s="290">
        <f t="shared" si="174"/>
        <v>0.20682381383972415</v>
      </c>
    </row>
    <row r="399" spans="1:22" x14ac:dyDescent="0.25">
      <c r="A399" s="348"/>
      <c r="B399" s="357">
        <f t="shared" si="174"/>
        <v>40</v>
      </c>
      <c r="C399" s="289">
        <f t="shared" si="174"/>
        <v>3.8645513353754386E-2</v>
      </c>
      <c r="D399" s="289">
        <f t="shared" si="174"/>
        <v>4.3230715360905468E-2</v>
      </c>
      <c r="E399" s="289">
        <f t="shared" si="174"/>
        <v>4.8503697669129202E-2</v>
      </c>
      <c r="F399" s="289">
        <f t="shared" si="174"/>
        <v>5.4567627323586505E-2</v>
      </c>
      <c r="G399" s="289">
        <f t="shared" si="174"/>
        <v>6.154114642621239E-2</v>
      </c>
      <c r="H399" s="289">
        <f t="shared" si="174"/>
        <v>6.9560693394232168E-2</v>
      </c>
      <c r="I399" s="289">
        <f t="shared" si="174"/>
        <v>7.8783172407454902E-2</v>
      </c>
      <c r="J399" s="289">
        <f t="shared" si="174"/>
        <v>8.9389023272661031E-2</v>
      </c>
      <c r="K399" s="325">
        <f t="shared" si="174"/>
        <v>0.1015857517676481</v>
      </c>
      <c r="L399" s="289">
        <f t="shared" si="174"/>
        <v>0.11561198953688322</v>
      </c>
      <c r="M399" s="289">
        <f t="shared" si="174"/>
        <v>0.13174216297150362</v>
      </c>
      <c r="N399" s="289">
        <f t="shared" si="174"/>
        <v>0.15029186242131709</v>
      </c>
      <c r="O399" s="289">
        <f t="shared" si="174"/>
        <v>0.17162401678860253</v>
      </c>
      <c r="P399" s="290">
        <f t="shared" si="174"/>
        <v>0.19615599431098082</v>
      </c>
    </row>
    <row r="400" spans="1:22" x14ac:dyDescent="0.25">
      <c r="A400" s="348"/>
      <c r="B400" s="357">
        <f t="shared" si="174"/>
        <v>50</v>
      </c>
      <c r="C400" s="289">
        <f t="shared" si="174"/>
        <v>3.6228966791535352E-2</v>
      </c>
      <c r="D400" s="289">
        <f t="shared" si="174"/>
        <v>4.0694011813535991E-2</v>
      </c>
      <c r="E400" s="289">
        <f t="shared" si="174"/>
        <v>4.5828813588836705E-2</v>
      </c>
      <c r="F400" s="289">
        <f t="shared" si="174"/>
        <v>5.1733835630432545E-2</v>
      </c>
      <c r="G400" s="289">
        <f t="shared" si="174"/>
        <v>5.8524610978267763E-2</v>
      </c>
      <c r="H400" s="289">
        <f t="shared" si="174"/>
        <v>6.6334002628278252E-2</v>
      </c>
      <c r="I400" s="289">
        <f t="shared" si="174"/>
        <v>7.5314803025790328E-2</v>
      </c>
      <c r="J400" s="289">
        <f t="shared" si="174"/>
        <v>8.5642723482929214E-2</v>
      </c>
      <c r="K400" s="325">
        <f t="shared" si="174"/>
        <v>9.7519832008638896E-2</v>
      </c>
      <c r="L400" s="289">
        <f t="shared" si="174"/>
        <v>0.11117850681320506</v>
      </c>
      <c r="M400" s="289">
        <f t="shared" si="174"/>
        <v>0.12688598283845615</v>
      </c>
      <c r="N400" s="289">
        <f t="shared" si="174"/>
        <v>0.14494958026749491</v>
      </c>
      <c r="O400" s="289">
        <f t="shared" si="174"/>
        <v>0.16572271731088942</v>
      </c>
      <c r="P400" s="290">
        <f t="shared" si="174"/>
        <v>0.18961182491079318</v>
      </c>
    </row>
    <row r="401" spans="1:16" x14ac:dyDescent="0.25">
      <c r="A401" s="348"/>
      <c r="B401" s="357">
        <f t="shared" si="174"/>
        <v>60</v>
      </c>
      <c r="C401" s="289">
        <f t="shared" si="174"/>
        <v>3.459850313785743E-2</v>
      </c>
      <c r="D401" s="289">
        <f t="shared" si="174"/>
        <v>3.8980528611261313E-2</v>
      </c>
      <c r="E401" s="289">
        <f t="shared" si="174"/>
        <v>4.4019857905675787E-2</v>
      </c>
      <c r="F401" s="289">
        <f t="shared" si="174"/>
        <v>4.981508659425244E-2</v>
      </c>
      <c r="G401" s="289">
        <f t="shared" si="174"/>
        <v>5.6479599586115571E-2</v>
      </c>
      <c r="H401" s="289">
        <f t="shared" si="174"/>
        <v>6.4143789526758185E-2</v>
      </c>
      <c r="I401" s="289">
        <f t="shared" si="174"/>
        <v>7.2957607958497178E-2</v>
      </c>
      <c r="J401" s="289">
        <f t="shared" si="174"/>
        <v>8.3093499154997044E-2</v>
      </c>
      <c r="K401" s="325">
        <f t="shared" si="174"/>
        <v>9.4749774030971859E-2</v>
      </c>
      <c r="L401" s="289">
        <f t="shared" si="174"/>
        <v>0.1081544901383429</v>
      </c>
      <c r="M401" s="289">
        <f t="shared" si="174"/>
        <v>0.12356991366181962</v>
      </c>
      <c r="N401" s="289">
        <f t="shared" si="174"/>
        <v>0.14129765071381781</v>
      </c>
      <c r="O401" s="289">
        <f t="shared" si="174"/>
        <v>0.16168454832361578</v>
      </c>
      <c r="P401" s="290">
        <f t="shared" si="174"/>
        <v>0.1851294805748834</v>
      </c>
    </row>
    <row r="402" spans="1:16" x14ac:dyDescent="0.25">
      <c r="A402" s="348"/>
      <c r="B402" s="359">
        <f t="shared" si="174"/>
        <v>70</v>
      </c>
      <c r="C402" s="360">
        <f t="shared" si="174"/>
        <v>3.3417229717631579E-2</v>
      </c>
      <c r="D402" s="360">
        <f t="shared" si="174"/>
        <v>3.7737457034755124E-2</v>
      </c>
      <c r="E402" s="360">
        <f t="shared" si="174"/>
        <v>4.2705718449447205E-2</v>
      </c>
      <c r="F402" s="360">
        <f t="shared" si="174"/>
        <v>4.8419219076343084E-2</v>
      </c>
      <c r="G402" s="360">
        <f t="shared" si="174"/>
        <v>5.4989744797273345E-2</v>
      </c>
      <c r="H402" s="360">
        <f t="shared" si="174"/>
        <v>6.2545849376343152E-2</v>
      </c>
      <c r="I402" s="360">
        <f t="shared" si="174"/>
        <v>7.1235369642273436E-2</v>
      </c>
      <c r="J402" s="360">
        <f t="shared" si="174"/>
        <v>8.1228317948093265E-2</v>
      </c>
      <c r="K402" s="360">
        <f t="shared" si="174"/>
        <v>9.2720208499786044E-2</v>
      </c>
      <c r="L402" s="360">
        <f t="shared" si="174"/>
        <v>0.10593588263423274</v>
      </c>
      <c r="M402" s="360">
        <f t="shared" si="174"/>
        <v>0.12113390788884647</v>
      </c>
      <c r="N402" s="360">
        <f t="shared" si="174"/>
        <v>0.13861163693165224</v>
      </c>
      <c r="O402" s="360">
        <f t="shared" si="174"/>
        <v>0.15871102533087886</v>
      </c>
      <c r="P402" s="361">
        <f t="shared" si="174"/>
        <v>0.18182532198998952</v>
      </c>
    </row>
    <row r="406" spans="1:16" x14ac:dyDescent="0.25">
      <c r="A406" s="348" t="str">
        <f>A285</f>
        <v>mv</v>
      </c>
      <c r="B406" s="349"/>
      <c r="C406" s="350"/>
      <c r="D406" s="350" t="str">
        <f t="shared" ref="D406:P406" si="175">D285</f>
        <v>soft-6</v>
      </c>
      <c r="E406" s="350" t="str">
        <f t="shared" si="175"/>
        <v>soft-5</v>
      </c>
      <c r="F406" s="350" t="str">
        <f t="shared" si="175"/>
        <v>soft-4</v>
      </c>
      <c r="G406" s="350" t="str">
        <f t="shared" si="175"/>
        <v>soft-3</v>
      </c>
      <c r="H406" s="350" t="str">
        <f t="shared" si="175"/>
        <v>soft-2</v>
      </c>
      <c r="I406" s="350" t="str">
        <f t="shared" si="175"/>
        <v>soft-1</v>
      </c>
      <c r="J406" s="350" t="str">
        <f t="shared" si="175"/>
        <v>soft</v>
      </c>
      <c r="K406" s="350" t="str">
        <f t="shared" si="175"/>
        <v>aver</v>
      </c>
      <c r="L406" s="350" t="str">
        <f t="shared" si="175"/>
        <v xml:space="preserve"> stiff</v>
      </c>
      <c r="M406" s="350" t="str">
        <f t="shared" si="175"/>
        <v xml:space="preserve"> stiff+1</v>
      </c>
      <c r="N406" s="350" t="str">
        <f t="shared" si="175"/>
        <v xml:space="preserve"> stiff+2</v>
      </c>
      <c r="O406" s="350" t="str">
        <f t="shared" si="175"/>
        <v xml:space="preserve"> stiff+3</v>
      </c>
      <c r="P406" s="351" t="str">
        <f t="shared" si="175"/>
        <v xml:space="preserve"> stiff+4</v>
      </c>
    </row>
    <row r="407" spans="1:16" x14ac:dyDescent="0.25">
      <c r="A407" s="348"/>
      <c r="B407" s="352" t="str">
        <f t="shared" ref="B407:C419" si="176">B286</f>
        <v>ips</v>
      </c>
      <c r="C407" s="336" t="str">
        <f t="shared" si="176"/>
        <v>c coeff</v>
      </c>
      <c r="D407" s="336" t="str">
        <f t="shared" ref="D407:P407" si="177">D286</f>
        <v>c coeff</v>
      </c>
      <c r="E407" s="336" t="str">
        <f t="shared" si="177"/>
        <v>c coeff</v>
      </c>
      <c r="F407" s="336" t="str">
        <f t="shared" si="177"/>
        <v>c coeff</v>
      </c>
      <c r="G407" s="336" t="str">
        <f t="shared" si="177"/>
        <v>c coeff</v>
      </c>
      <c r="H407" s="336" t="str">
        <f t="shared" si="177"/>
        <v>c coeff</v>
      </c>
      <c r="I407" s="336" t="str">
        <f t="shared" si="177"/>
        <v>c coeff</v>
      </c>
      <c r="J407" s="336" t="str">
        <f t="shared" si="177"/>
        <v>c-zeta</v>
      </c>
      <c r="K407" s="336" t="str">
        <f t="shared" si="177"/>
        <v>c-zeta</v>
      </c>
      <c r="L407" s="336" t="str">
        <f t="shared" si="177"/>
        <v>c-zeta</v>
      </c>
      <c r="M407" s="336" t="str">
        <f t="shared" si="177"/>
        <v>c-zeta</v>
      </c>
      <c r="N407" s="336" t="str">
        <f t="shared" si="177"/>
        <v>c-zeta</v>
      </c>
      <c r="O407" s="336" t="str">
        <f t="shared" si="177"/>
        <v>c-zeta</v>
      </c>
      <c r="P407" s="353" t="str">
        <f t="shared" si="177"/>
        <v>c-zeta</v>
      </c>
    </row>
    <row r="408" spans="1:16" x14ac:dyDescent="0.25">
      <c r="A408" s="348"/>
      <c r="B408" s="354">
        <f t="shared" si="176"/>
        <v>1</v>
      </c>
      <c r="C408" s="355">
        <f t="shared" si="176"/>
        <v>1.5701875888437971E-3</v>
      </c>
      <c r="D408" s="355">
        <f t="shared" ref="D408:P408" si="178">D287</f>
        <v>1.8057157271703665E-3</v>
      </c>
      <c r="E408" s="355">
        <f t="shared" si="178"/>
        <v>2.0765730862459214E-3</v>
      </c>
      <c r="F408" s="355">
        <f t="shared" si="178"/>
        <v>2.3880590491828094E-3</v>
      </c>
      <c r="G408" s="355">
        <f t="shared" si="178"/>
        <v>2.7462679065602307E-3</v>
      </c>
      <c r="H408" s="355">
        <f t="shared" si="178"/>
        <v>3.1582080925442648E-3</v>
      </c>
      <c r="I408" s="355">
        <f t="shared" si="178"/>
        <v>3.631939306425904E-3</v>
      </c>
      <c r="J408" s="355">
        <f t="shared" si="178"/>
        <v>4.176730202389789E-3</v>
      </c>
      <c r="K408" s="355">
        <f t="shared" si="178"/>
        <v>4.803239732748257E-3</v>
      </c>
      <c r="L408" s="355">
        <f t="shared" si="178"/>
        <v>5.5237256926604951E-3</v>
      </c>
      <c r="M408" s="355">
        <f t="shared" si="178"/>
        <v>6.352284546559569E-3</v>
      </c>
      <c r="N408" s="355">
        <f t="shared" si="178"/>
        <v>7.3051272285435034E-3</v>
      </c>
      <c r="O408" s="355">
        <f t="shared" si="178"/>
        <v>8.4008963128250277E-3</v>
      </c>
      <c r="P408" s="356">
        <f t="shared" si="178"/>
        <v>9.6610307597487823E-3</v>
      </c>
    </row>
    <row r="409" spans="1:16" x14ac:dyDescent="0.25">
      <c r="A409" s="348"/>
      <c r="B409" s="357">
        <f t="shared" si="176"/>
        <v>2</v>
      </c>
      <c r="C409" s="289">
        <f t="shared" si="176"/>
        <v>4.4383321009733353E-3</v>
      </c>
      <c r="D409" s="289">
        <f t="shared" ref="D409:P409" si="179">D288</f>
        <v>5.1040819161193348E-3</v>
      </c>
      <c r="E409" s="289">
        <f t="shared" si="179"/>
        <v>5.8696942035372365E-3</v>
      </c>
      <c r="F409" s="289">
        <f t="shared" si="179"/>
        <v>6.7501483340678204E-3</v>
      </c>
      <c r="G409" s="289">
        <f t="shared" si="179"/>
        <v>7.7626705841779926E-3</v>
      </c>
      <c r="H409" s="289">
        <f t="shared" si="179"/>
        <v>8.9270711718046902E-3</v>
      </c>
      <c r="I409" s="289">
        <f t="shared" si="179"/>
        <v>1.0266131847575393E-2</v>
      </c>
      <c r="J409" s="289">
        <f t="shared" si="179"/>
        <v>1.1806051624711702E-2</v>
      </c>
      <c r="K409" s="325">
        <f t="shared" si="179"/>
        <v>1.3576959368418457E-2</v>
      </c>
      <c r="L409" s="289">
        <f t="shared" si="179"/>
        <v>1.5613503273681226E-2</v>
      </c>
      <c r="M409" s="289">
        <f t="shared" si="179"/>
        <v>1.7955528764733407E-2</v>
      </c>
      <c r="N409" s="289">
        <f t="shared" si="179"/>
        <v>2.0648858079443416E-2</v>
      </c>
      <c r="O409" s="289">
        <f t="shared" si="179"/>
        <v>2.3746186791359924E-2</v>
      </c>
      <c r="P409" s="290">
        <f t="shared" si="179"/>
        <v>2.7308114810063913E-2</v>
      </c>
    </row>
    <row r="410" spans="1:16" x14ac:dyDescent="0.25">
      <c r="A410" s="348"/>
      <c r="B410" s="357">
        <f t="shared" si="176"/>
        <v>3</v>
      </c>
      <c r="C410" s="289">
        <f t="shared" si="176"/>
        <v>5.5026538318483174E-3</v>
      </c>
      <c r="D410" s="289">
        <f t="shared" ref="D410:P410" si="180">D289</f>
        <v>6.3280519066255632E-3</v>
      </c>
      <c r="E410" s="289">
        <f t="shared" si="180"/>
        <v>7.2772596926193979E-3</v>
      </c>
      <c r="F410" s="289">
        <f t="shared" si="180"/>
        <v>8.3688486465123054E-3</v>
      </c>
      <c r="G410" s="289">
        <f t="shared" si="180"/>
        <v>9.6241759434891518E-3</v>
      </c>
      <c r="H410" s="289">
        <f t="shared" si="180"/>
        <v>1.1067802335012525E-2</v>
      </c>
      <c r="I410" s="289">
        <f t="shared" si="180"/>
        <v>1.2727972685264405E-2</v>
      </c>
      <c r="J410" s="289">
        <f t="shared" si="180"/>
        <v>1.4637168588054063E-2</v>
      </c>
      <c r="K410" s="325">
        <f t="shared" si="180"/>
        <v>1.6832743876262171E-2</v>
      </c>
      <c r="L410" s="289">
        <f t="shared" si="180"/>
        <v>1.9357655457701493E-2</v>
      </c>
      <c r="M410" s="289">
        <f t="shared" si="180"/>
        <v>2.2261303776356722E-2</v>
      </c>
      <c r="N410" s="289">
        <f t="shared" si="180"/>
        <v>2.5600499342810223E-2</v>
      </c>
      <c r="O410" s="289">
        <f t="shared" si="180"/>
        <v>2.9440574244231757E-2</v>
      </c>
      <c r="P410" s="290">
        <f t="shared" si="180"/>
        <v>3.3856660380866516E-2</v>
      </c>
    </row>
    <row r="411" spans="1:16" x14ac:dyDescent="0.25">
      <c r="A411" s="348"/>
      <c r="B411" s="357">
        <f t="shared" si="176"/>
        <v>4</v>
      </c>
      <c r="C411" s="289">
        <f t="shared" si="176"/>
        <v>6.11601986740966E-3</v>
      </c>
      <c r="D411" s="289">
        <f t="shared" ref="D411:P411" si="181">D290</f>
        <v>7.0334228475211098E-3</v>
      </c>
      <c r="E411" s="289">
        <f t="shared" si="181"/>
        <v>8.0884362746492765E-3</v>
      </c>
      <c r="F411" s="289">
        <f t="shared" si="181"/>
        <v>9.3017017158466657E-3</v>
      </c>
      <c r="G411" s="289">
        <f t="shared" si="181"/>
        <v>1.0696956973223665E-2</v>
      </c>
      <c r="H411" s="289">
        <f t="shared" si="181"/>
        <v>1.2301500519207215E-2</v>
      </c>
      <c r="I411" s="289">
        <f t="shared" si="181"/>
        <v>1.4146725597088298E-2</v>
      </c>
      <c r="J411" s="289">
        <f t="shared" si="181"/>
        <v>1.6268734436651541E-2</v>
      </c>
      <c r="K411" s="325">
        <f t="shared" si="181"/>
        <v>1.8709044602149272E-2</v>
      </c>
      <c r="L411" s="289">
        <f t="shared" si="181"/>
        <v>2.1515401292471661E-2</v>
      </c>
      <c r="M411" s="289">
        <f t="shared" si="181"/>
        <v>2.4742711486342411E-2</v>
      </c>
      <c r="N411" s="289">
        <f t="shared" si="181"/>
        <v>2.8454118209293774E-2</v>
      </c>
      <c r="O411" s="289">
        <f t="shared" si="181"/>
        <v>3.2722235940687835E-2</v>
      </c>
      <c r="P411" s="290">
        <f t="shared" si="181"/>
        <v>3.7630571331791006E-2</v>
      </c>
    </row>
    <row r="412" spans="1:16" x14ac:dyDescent="0.25">
      <c r="A412" s="348"/>
      <c r="B412" s="357">
        <f t="shared" si="176"/>
        <v>5</v>
      </c>
      <c r="C412" s="289">
        <f t="shared" si="176"/>
        <v>6.5490036248455506E-3</v>
      </c>
      <c r="D412" s="289">
        <f t="shared" ref="D412:P412" si="182">D291</f>
        <v>7.5313541685723814E-3</v>
      </c>
      <c r="E412" s="289">
        <f t="shared" si="182"/>
        <v>8.6610572938582361E-3</v>
      </c>
      <c r="F412" s="289">
        <f t="shared" si="182"/>
        <v>9.9602158879369736E-3</v>
      </c>
      <c r="G412" s="289">
        <f t="shared" si="182"/>
        <v>1.1454248271127518E-2</v>
      </c>
      <c r="H412" s="289">
        <f t="shared" si="182"/>
        <v>1.3172385511796645E-2</v>
      </c>
      <c r="I412" s="289">
        <f t="shared" si="182"/>
        <v>1.5148243338566143E-2</v>
      </c>
      <c r="J412" s="289">
        <f t="shared" si="182"/>
        <v>1.7420479839351063E-2</v>
      </c>
      <c r="K412" s="325">
        <f t="shared" si="182"/>
        <v>2.0033551815253722E-2</v>
      </c>
      <c r="L412" s="289">
        <f t="shared" si="182"/>
        <v>2.3038584587541776E-2</v>
      </c>
      <c r="M412" s="289">
        <f t="shared" si="182"/>
        <v>2.6494372275673046E-2</v>
      </c>
      <c r="N412" s="289">
        <f t="shared" si="182"/>
        <v>3.0468528117023996E-2</v>
      </c>
      <c r="O412" s="289">
        <f t="shared" si="182"/>
        <v>3.5038807334577593E-2</v>
      </c>
      <c r="P412" s="290">
        <f t="shared" si="182"/>
        <v>4.0294628434764231E-2</v>
      </c>
    </row>
    <row r="413" spans="1:16" x14ac:dyDescent="0.25">
      <c r="A413" s="348"/>
      <c r="B413" s="357">
        <f t="shared" si="176"/>
        <v>10</v>
      </c>
      <c r="C413" s="333">
        <f t="shared" si="176"/>
        <v>7.9022021604604475E-3</v>
      </c>
      <c r="D413" s="333">
        <f t="shared" ref="D413:P413" si="183">D292</f>
        <v>9.0875324845295126E-3</v>
      </c>
      <c r="E413" s="333">
        <f t="shared" si="183"/>
        <v>1.0450662357208937E-2</v>
      </c>
      <c r="F413" s="333">
        <f t="shared" si="183"/>
        <v>1.201826171079028E-2</v>
      </c>
      <c r="G413" s="333">
        <f t="shared" si="183"/>
        <v>1.3821000967408823E-2</v>
      </c>
      <c r="H413" s="333">
        <f t="shared" si="183"/>
        <v>1.5894151112520145E-2</v>
      </c>
      <c r="I413" s="333">
        <f t="shared" si="183"/>
        <v>1.8278273779398165E-2</v>
      </c>
      <c r="J413" s="333">
        <f t="shared" si="183"/>
        <v>2.1020014846307888E-2</v>
      </c>
      <c r="K413" s="333">
        <f t="shared" si="183"/>
        <v>2.4173017073254071E-2</v>
      </c>
      <c r="L413" s="333">
        <f t="shared" si="183"/>
        <v>2.7798969634242176E-2</v>
      </c>
      <c r="M413" s="333">
        <f t="shared" si="183"/>
        <v>3.1968815079378501E-2</v>
      </c>
      <c r="N413" s="333">
        <f t="shared" si="183"/>
        <v>3.6764137341285273E-2</v>
      </c>
      <c r="O413" s="333">
        <f t="shared" si="183"/>
        <v>4.2278757942478068E-2</v>
      </c>
      <c r="P413" s="358">
        <f t="shared" si="183"/>
        <v>4.8620571633849766E-2</v>
      </c>
    </row>
    <row r="414" spans="1:16" x14ac:dyDescent="0.25">
      <c r="A414" s="348"/>
      <c r="B414" s="357">
        <f t="shared" si="176"/>
        <v>20</v>
      </c>
      <c r="C414" s="289">
        <f t="shared" si="176"/>
        <v>9.6268017736819908E-3</v>
      </c>
      <c r="D414" s="289">
        <f t="shared" ref="D414:P414" si="184">D293</f>
        <v>1.1070822039734288E-2</v>
      </c>
      <c r="E414" s="289">
        <f t="shared" si="184"/>
        <v>1.2731445345694429E-2</v>
      </c>
      <c r="F414" s="289">
        <f t="shared" si="184"/>
        <v>1.4641162147548592E-2</v>
      </c>
      <c r="G414" s="289">
        <f t="shared" si="184"/>
        <v>1.6837336469680882E-2</v>
      </c>
      <c r="H414" s="289">
        <f t="shared" si="184"/>
        <v>1.9362936940133014E-2</v>
      </c>
      <c r="I414" s="289">
        <f t="shared" si="184"/>
        <v>2.2267377481152963E-2</v>
      </c>
      <c r="J414" s="289">
        <f t="shared" si="184"/>
        <v>2.5607484103325903E-2</v>
      </c>
      <c r="K414" s="325">
        <f t="shared" si="184"/>
        <v>2.944860671882479E-2</v>
      </c>
      <c r="L414" s="289">
        <f t="shared" si="184"/>
        <v>3.3865897726648504E-2</v>
      </c>
      <c r="M414" s="289">
        <f t="shared" si="184"/>
        <v>3.8945782385645777E-2</v>
      </c>
      <c r="N414" s="289">
        <f t="shared" si="184"/>
        <v>4.4787649743492648E-2</v>
      </c>
      <c r="O414" s="289">
        <f t="shared" si="184"/>
        <v>5.1505797205016531E-2</v>
      </c>
      <c r="P414" s="290">
        <f t="shared" si="184"/>
        <v>5.9231666785769015E-2</v>
      </c>
    </row>
    <row r="415" spans="1:16" x14ac:dyDescent="0.25">
      <c r="A415" s="348"/>
      <c r="B415" s="357">
        <f t="shared" si="176"/>
        <v>30</v>
      </c>
      <c r="C415" s="289">
        <f t="shared" si="176"/>
        <v>1.2030234871031845E-2</v>
      </c>
      <c r="D415" s="289">
        <f t="shared" ref="D415:P415" si="185">D294</f>
        <v>1.3834770101686622E-2</v>
      </c>
      <c r="E415" s="289">
        <f t="shared" si="185"/>
        <v>1.5909985616939612E-2</v>
      </c>
      <c r="F415" s="289">
        <f t="shared" si="185"/>
        <v>1.829648345948055E-2</v>
      </c>
      <c r="G415" s="289">
        <f t="shared" si="185"/>
        <v>2.1040955978402633E-2</v>
      </c>
      <c r="H415" s="289">
        <f t="shared" si="185"/>
        <v>2.4197099375163025E-2</v>
      </c>
      <c r="I415" s="289">
        <f t="shared" si="185"/>
        <v>2.7826664281437478E-2</v>
      </c>
      <c r="J415" s="289">
        <f t="shared" si="185"/>
        <v>3.2000663923653097E-2</v>
      </c>
      <c r="K415" s="325">
        <f t="shared" si="185"/>
        <v>3.680076351220106E-2</v>
      </c>
      <c r="L415" s="289">
        <f t="shared" si="185"/>
        <v>4.2320878039031208E-2</v>
      </c>
      <c r="M415" s="289">
        <f t="shared" si="185"/>
        <v>4.8669009744885895E-2</v>
      </c>
      <c r="N415" s="289">
        <f t="shared" si="185"/>
        <v>5.5969361206618766E-2</v>
      </c>
      <c r="O415" s="289">
        <f t="shared" si="185"/>
        <v>6.4364765387611572E-2</v>
      </c>
      <c r="P415" s="290">
        <f t="shared" si="185"/>
        <v>7.4019480195753301E-2</v>
      </c>
    </row>
    <row r="416" spans="1:16" x14ac:dyDescent="0.25">
      <c r="A416" s="348"/>
      <c r="B416" s="357">
        <f t="shared" si="176"/>
        <v>40</v>
      </c>
      <c r="C416" s="289">
        <f t="shared" si="176"/>
        <v>1.3397985944520916E-2</v>
      </c>
      <c r="D416" s="289">
        <f t="shared" ref="D416:P416" si="186">D295</f>
        <v>1.5407683836199053E-2</v>
      </c>
      <c r="E416" s="289">
        <f t="shared" si="186"/>
        <v>1.771883641162891E-2</v>
      </c>
      <c r="F416" s="289">
        <f t="shared" si="186"/>
        <v>2.0376661873373246E-2</v>
      </c>
      <c r="G416" s="289">
        <f t="shared" si="186"/>
        <v>2.3433161154379233E-2</v>
      </c>
      <c r="H416" s="289">
        <f t="shared" si="186"/>
        <v>2.6948135327536114E-2</v>
      </c>
      <c r="I416" s="289">
        <f t="shared" si="186"/>
        <v>3.0990355626666528E-2</v>
      </c>
      <c r="J416" s="289">
        <f t="shared" si="186"/>
        <v>3.5638908970666502E-2</v>
      </c>
      <c r="K416" s="325">
        <f t="shared" si="186"/>
        <v>4.0984745316266481E-2</v>
      </c>
      <c r="L416" s="289">
        <f t="shared" si="186"/>
        <v>4.713245711370645E-2</v>
      </c>
      <c r="M416" s="289">
        <f t="shared" si="186"/>
        <v>5.4202325680762407E-2</v>
      </c>
      <c r="N416" s="289">
        <f t="shared" si="186"/>
        <v>6.2332674532876775E-2</v>
      </c>
      <c r="O416" s="289">
        <f t="shared" si="186"/>
        <v>7.1682575712808269E-2</v>
      </c>
      <c r="P416" s="290">
        <f t="shared" si="186"/>
        <v>8.2434962069729528E-2</v>
      </c>
    </row>
    <row r="417" spans="1:16" x14ac:dyDescent="0.25">
      <c r="A417" s="348"/>
      <c r="B417" s="357">
        <f t="shared" si="176"/>
        <v>50</v>
      </c>
      <c r="C417" s="289">
        <f t="shared" si="176"/>
        <v>1.4351464208465683E-2</v>
      </c>
      <c r="D417" s="289">
        <f t="shared" ref="D417:P417" si="187">D296</f>
        <v>1.6504183839735537E-2</v>
      </c>
      <c r="E417" s="289">
        <f t="shared" si="187"/>
        <v>1.8979811415695862E-2</v>
      </c>
      <c r="F417" s="289">
        <f t="shared" si="187"/>
        <v>2.1826783128050239E-2</v>
      </c>
      <c r="G417" s="289">
        <f t="shared" si="187"/>
        <v>2.5100800597257781E-2</v>
      </c>
      <c r="H417" s="289">
        <f t="shared" si="187"/>
        <v>2.8865920686846441E-2</v>
      </c>
      <c r="I417" s="289">
        <f t="shared" si="187"/>
        <v>3.319580878987341E-2</v>
      </c>
      <c r="J417" s="289">
        <f t="shared" si="187"/>
        <v>3.8175180108354419E-2</v>
      </c>
      <c r="K417" s="325">
        <f t="shared" si="187"/>
        <v>4.3901457124607579E-2</v>
      </c>
      <c r="L417" s="289">
        <f t="shared" si="187"/>
        <v>5.0486675693298705E-2</v>
      </c>
      <c r="M417" s="289">
        <f t="shared" si="187"/>
        <v>5.8059677047293506E-2</v>
      </c>
      <c r="N417" s="289">
        <f t="shared" si="187"/>
        <v>6.6768628604387523E-2</v>
      </c>
      <c r="O417" s="289">
        <f t="shared" si="187"/>
        <v>7.6783922895045653E-2</v>
      </c>
      <c r="P417" s="290">
        <f t="shared" si="187"/>
        <v>8.8301511329302487E-2</v>
      </c>
    </row>
    <row r="418" spans="1:16" x14ac:dyDescent="0.25">
      <c r="A418" s="348"/>
      <c r="B418" s="357">
        <f t="shared" si="176"/>
        <v>60</v>
      </c>
      <c r="C418" s="289">
        <f t="shared" si="176"/>
        <v>1.5097806067638294E-2</v>
      </c>
      <c r="D418" s="289">
        <f t="shared" ref="D418:P418" si="188">D297</f>
        <v>1.7362476977784036E-2</v>
      </c>
      <c r="E418" s="289">
        <f t="shared" si="188"/>
        <v>1.9966848524451641E-2</v>
      </c>
      <c r="F418" s="289">
        <f t="shared" si="188"/>
        <v>2.2961875803119387E-2</v>
      </c>
      <c r="G418" s="289">
        <f t="shared" si="188"/>
        <v>2.640615717358729E-2</v>
      </c>
      <c r="H418" s="289">
        <f t="shared" si="188"/>
        <v>3.0367080749625384E-2</v>
      </c>
      <c r="I418" s="289">
        <f t="shared" si="188"/>
        <v>3.492214286206919E-2</v>
      </c>
      <c r="J418" s="289">
        <f t="shared" si="188"/>
        <v>4.0160464291379559E-2</v>
      </c>
      <c r="K418" s="325">
        <f t="shared" si="188"/>
        <v>4.6184533935086487E-2</v>
      </c>
      <c r="L418" s="289">
        <f t="shared" si="188"/>
        <v>5.3112214025349463E-2</v>
      </c>
      <c r="M418" s="289">
        <f t="shared" si="188"/>
        <v>6.1079046129151875E-2</v>
      </c>
      <c r="N418" s="289">
        <f t="shared" si="188"/>
        <v>7.024090304852465E-2</v>
      </c>
      <c r="O418" s="289">
        <f t="shared" si="188"/>
        <v>8.0777038505803339E-2</v>
      </c>
      <c r="P418" s="290">
        <f t="shared" si="188"/>
        <v>9.2893594281673819E-2</v>
      </c>
    </row>
    <row r="419" spans="1:16" x14ac:dyDescent="0.25">
      <c r="A419" s="348"/>
      <c r="B419" s="359">
        <f t="shared" si="176"/>
        <v>70</v>
      </c>
      <c r="C419" s="360">
        <f t="shared" si="176"/>
        <v>1.5725784266941097E-2</v>
      </c>
      <c r="D419" s="360">
        <f t="shared" ref="D419:P419" si="189">D298</f>
        <v>1.8084651906982267E-2</v>
      </c>
      <c r="E419" s="360">
        <f t="shared" si="189"/>
        <v>2.0797349693029602E-2</v>
      </c>
      <c r="F419" s="360">
        <f t="shared" si="189"/>
        <v>2.3916952146984041E-2</v>
      </c>
      <c r="G419" s="360">
        <f t="shared" si="189"/>
        <v>2.7504494969031641E-2</v>
      </c>
      <c r="H419" s="360">
        <f t="shared" si="189"/>
        <v>3.163016921438639E-2</v>
      </c>
      <c r="I419" s="360">
        <f t="shared" si="189"/>
        <v>3.6374694596544341E-2</v>
      </c>
      <c r="J419" s="360">
        <f t="shared" si="189"/>
        <v>4.1830898786025993E-2</v>
      </c>
      <c r="K419" s="360">
        <f t="shared" si="189"/>
        <v>4.8105533603929877E-2</v>
      </c>
      <c r="L419" s="360">
        <f t="shared" si="189"/>
        <v>5.5321363644519353E-2</v>
      </c>
      <c r="M419" s="360">
        <f t="shared" si="189"/>
        <v>6.3619568191197254E-2</v>
      </c>
      <c r="N419" s="360">
        <f t="shared" si="189"/>
        <v>7.3162503419876831E-2</v>
      </c>
      <c r="O419" s="360">
        <f t="shared" si="189"/>
        <v>8.4136878932858372E-2</v>
      </c>
      <c r="P419" s="361">
        <f t="shared" si="189"/>
        <v>9.67574107727871E-2</v>
      </c>
    </row>
    <row r="423" spans="1:16" x14ac:dyDescent="0.25">
      <c r="A423" s="348" t="str">
        <f>A350</f>
        <v>bv</v>
      </c>
      <c r="B423" s="349"/>
      <c r="C423" s="350"/>
      <c r="D423" s="350" t="str">
        <f t="shared" ref="D423:P423" si="190">D350</f>
        <v>soft-6</v>
      </c>
      <c r="E423" s="350" t="str">
        <f t="shared" si="190"/>
        <v>soft-5</v>
      </c>
      <c r="F423" s="350" t="str">
        <f t="shared" si="190"/>
        <v>soft-4</v>
      </c>
      <c r="G423" s="350" t="str">
        <f t="shared" si="190"/>
        <v>soft-3</v>
      </c>
      <c r="H423" s="350" t="str">
        <f t="shared" si="190"/>
        <v>soft-2</v>
      </c>
      <c r="I423" s="350" t="str">
        <f t="shared" si="190"/>
        <v>soft-1</v>
      </c>
      <c r="J423" s="350" t="str">
        <f t="shared" si="190"/>
        <v>soft</v>
      </c>
      <c r="K423" s="350" t="str">
        <f t="shared" si="190"/>
        <v>aver</v>
      </c>
      <c r="L423" s="350" t="str">
        <f t="shared" si="190"/>
        <v xml:space="preserve"> stiff</v>
      </c>
      <c r="M423" s="350" t="str">
        <f t="shared" si="190"/>
        <v xml:space="preserve"> stiff+1</v>
      </c>
      <c r="N423" s="350" t="str">
        <f t="shared" si="190"/>
        <v xml:space="preserve"> stiff+2</v>
      </c>
      <c r="O423" s="350" t="str">
        <f t="shared" si="190"/>
        <v xml:space="preserve"> stiff+3</v>
      </c>
      <c r="P423" s="351" t="str">
        <f t="shared" si="190"/>
        <v xml:space="preserve"> stiff+4</v>
      </c>
    </row>
    <row r="424" spans="1:16" x14ac:dyDescent="0.25">
      <c r="A424" s="348"/>
      <c r="B424" s="352" t="str">
        <f t="shared" ref="B424:P436" si="191">B351</f>
        <v>ips</v>
      </c>
      <c r="C424" s="336" t="str">
        <f t="shared" si="191"/>
        <v>c coeff</v>
      </c>
      <c r="D424" s="336" t="str">
        <f t="shared" si="191"/>
        <v>c coeff</v>
      </c>
      <c r="E424" s="336" t="str">
        <f t="shared" si="191"/>
        <v>c coeff</v>
      </c>
      <c r="F424" s="336" t="str">
        <f t="shared" si="191"/>
        <v>c coeff</v>
      </c>
      <c r="G424" s="336" t="str">
        <f t="shared" si="191"/>
        <v>c coeff</v>
      </c>
      <c r="H424" s="336" t="str">
        <f t="shared" si="191"/>
        <v>c coeff</v>
      </c>
      <c r="I424" s="336" t="str">
        <f t="shared" si="191"/>
        <v>c coeff</v>
      </c>
      <c r="J424" s="336" t="str">
        <f t="shared" si="191"/>
        <v>c-zeta</v>
      </c>
      <c r="K424" s="336" t="str">
        <f t="shared" si="191"/>
        <v>c-zeta</v>
      </c>
      <c r="L424" s="336" t="str">
        <f t="shared" si="191"/>
        <v>c-zeta</v>
      </c>
      <c r="M424" s="336" t="str">
        <f t="shared" si="191"/>
        <v>c-zeta</v>
      </c>
      <c r="N424" s="336" t="str">
        <f t="shared" si="191"/>
        <v>c-zeta</v>
      </c>
      <c r="O424" s="336" t="str">
        <f t="shared" si="191"/>
        <v>c-zeta</v>
      </c>
      <c r="P424" s="353" t="str">
        <f t="shared" si="191"/>
        <v>c-zeta</v>
      </c>
    </row>
    <row r="425" spans="1:16" x14ac:dyDescent="0.25">
      <c r="A425" s="348"/>
      <c r="B425" s="354">
        <f t="shared" si="191"/>
        <v>1</v>
      </c>
      <c r="C425" s="355">
        <f t="shared" si="191"/>
        <v>4.6606832733723284E-2</v>
      </c>
      <c r="D425" s="355">
        <f t="shared" si="191"/>
        <v>5.3597857643781777E-2</v>
      </c>
      <c r="E425" s="355">
        <f t="shared" si="191"/>
        <v>6.1637536290349036E-2</v>
      </c>
      <c r="F425" s="355">
        <f t="shared" si="191"/>
        <v>7.0883166733901395E-2</v>
      </c>
      <c r="G425" s="355">
        <f t="shared" si="191"/>
        <v>8.1515641743986594E-2</v>
      </c>
      <c r="H425" s="355">
        <f t="shared" si="191"/>
        <v>9.374298800558456E-2</v>
      </c>
      <c r="I425" s="355">
        <f t="shared" si="191"/>
        <v>0.10780443620642226</v>
      </c>
      <c r="J425" s="355">
        <f t="shared" si="191"/>
        <v>0.12397510163738558</v>
      </c>
      <c r="K425" s="355">
        <f t="shared" si="191"/>
        <v>0.14257136688299338</v>
      </c>
      <c r="L425" s="355">
        <f t="shared" si="191"/>
        <v>0.16395707191544237</v>
      </c>
      <c r="M425" s="355">
        <f t="shared" si="191"/>
        <v>0.18855063270275874</v>
      </c>
      <c r="N425" s="355">
        <f t="shared" si="191"/>
        <v>0.2168332276081725</v>
      </c>
      <c r="O425" s="355">
        <f t="shared" si="191"/>
        <v>0.24935821174939837</v>
      </c>
      <c r="P425" s="356">
        <f t="shared" si="191"/>
        <v>0.28676194351180806</v>
      </c>
    </row>
    <row r="426" spans="1:16" x14ac:dyDescent="0.25">
      <c r="A426" s="348"/>
      <c r="B426" s="357">
        <f t="shared" si="191"/>
        <v>2</v>
      </c>
      <c r="C426" s="289">
        <f t="shared" si="191"/>
        <v>5.1725152254726903E-2</v>
      </c>
      <c r="D426" s="289">
        <f t="shared" si="191"/>
        <v>5.948392509293593E-2</v>
      </c>
      <c r="E426" s="289">
        <f t="shared" si="191"/>
        <v>6.8406513856876322E-2</v>
      </c>
      <c r="F426" s="289">
        <f t="shared" si="191"/>
        <v>7.8667490935407758E-2</v>
      </c>
      <c r="G426" s="289">
        <f t="shared" si="191"/>
        <v>9.0467614575718919E-2</v>
      </c>
      <c r="H426" s="289">
        <f t="shared" si="191"/>
        <v>0.10403775676207674</v>
      </c>
      <c r="I426" s="289">
        <f t="shared" si="191"/>
        <v>0.11964342027638825</v>
      </c>
      <c r="J426" s="289">
        <f t="shared" si="191"/>
        <v>0.13758993331784647</v>
      </c>
      <c r="K426" s="325">
        <f t="shared" si="191"/>
        <v>0.15822842331552342</v>
      </c>
      <c r="L426" s="289">
        <f t="shared" si="191"/>
        <v>0.18196268681285191</v>
      </c>
      <c r="M426" s="289">
        <f t="shared" si="191"/>
        <v>0.20925708983477967</v>
      </c>
      <c r="N426" s="289">
        <f t="shared" si="191"/>
        <v>0.24064565330999663</v>
      </c>
      <c r="O426" s="289">
        <f t="shared" si="191"/>
        <v>0.27674250130649608</v>
      </c>
      <c r="P426" s="290">
        <f t="shared" si="191"/>
        <v>0.3182538765024705</v>
      </c>
    </row>
    <row r="427" spans="1:16" x14ac:dyDescent="0.25">
      <c r="A427" s="348"/>
      <c r="B427" s="357">
        <f t="shared" si="191"/>
        <v>3</v>
      </c>
      <c r="C427" s="289">
        <f t="shared" si="191"/>
        <v>5.1546169430780449E-2</v>
      </c>
      <c r="D427" s="289">
        <f t="shared" si="191"/>
        <v>5.9278094845397512E-2</v>
      </c>
      <c r="E427" s="289">
        <f t="shared" si="191"/>
        <v>6.8169809072207127E-2</v>
      </c>
      <c r="F427" s="289">
        <f t="shared" si="191"/>
        <v>7.83952804330382E-2</v>
      </c>
      <c r="G427" s="289">
        <f t="shared" si="191"/>
        <v>9.0154572497993912E-2</v>
      </c>
      <c r="H427" s="289">
        <f t="shared" si="191"/>
        <v>0.10367775837269301</v>
      </c>
      <c r="I427" s="289">
        <f t="shared" si="191"/>
        <v>0.11922942212859693</v>
      </c>
      <c r="J427" s="289">
        <f t="shared" si="191"/>
        <v>0.13711383544788644</v>
      </c>
      <c r="K427" s="325">
        <f t="shared" si="191"/>
        <v>0.15768091076506943</v>
      </c>
      <c r="L427" s="289">
        <f t="shared" si="191"/>
        <v>0.1813330473798298</v>
      </c>
      <c r="M427" s="289">
        <f t="shared" si="191"/>
        <v>0.20853300448680431</v>
      </c>
      <c r="N427" s="289">
        <f t="shared" si="191"/>
        <v>0.23981295515982493</v>
      </c>
      <c r="O427" s="289">
        <f t="shared" si="191"/>
        <v>0.27578489843379861</v>
      </c>
      <c r="P427" s="290">
        <f t="shared" si="191"/>
        <v>0.31715263319886838</v>
      </c>
    </row>
    <row r="428" spans="1:16" x14ac:dyDescent="0.25">
      <c r="A428" s="348"/>
      <c r="B428" s="357">
        <f t="shared" si="191"/>
        <v>4</v>
      </c>
      <c r="C428" s="289">
        <f t="shared" si="191"/>
        <v>5.0042861020596484E-2</v>
      </c>
      <c r="D428" s="289">
        <f t="shared" si="191"/>
        <v>5.7549290173685957E-2</v>
      </c>
      <c r="E428" s="289">
        <f t="shared" si="191"/>
        <v>6.6181683699738841E-2</v>
      </c>
      <c r="F428" s="289">
        <f t="shared" si="191"/>
        <v>7.6108936254699666E-2</v>
      </c>
      <c r="G428" s="289">
        <f t="shared" si="191"/>
        <v>8.7525276692904594E-2</v>
      </c>
      <c r="H428" s="289">
        <f t="shared" si="191"/>
        <v>0.10065406819684028</v>
      </c>
      <c r="I428" s="289">
        <f t="shared" si="191"/>
        <v>0.11575217842636631</v>
      </c>
      <c r="J428" s="289">
        <f t="shared" si="191"/>
        <v>0.13311500519032124</v>
      </c>
      <c r="K428" s="325">
        <f t="shared" si="191"/>
        <v>0.1530822559688694</v>
      </c>
      <c r="L428" s="289">
        <f t="shared" si="191"/>
        <v>0.17604459436419981</v>
      </c>
      <c r="M428" s="289">
        <f t="shared" si="191"/>
        <v>0.20245128351882974</v>
      </c>
      <c r="N428" s="289">
        <f t="shared" si="191"/>
        <v>0.23281897604665419</v>
      </c>
      <c r="O428" s="289">
        <f t="shared" si="191"/>
        <v>0.2677418224536523</v>
      </c>
      <c r="P428" s="290">
        <f t="shared" si="191"/>
        <v>0.30790309582170011</v>
      </c>
    </row>
    <row r="429" spans="1:16" x14ac:dyDescent="0.25">
      <c r="A429" s="348"/>
      <c r="B429" s="357">
        <f t="shared" si="191"/>
        <v>5</v>
      </c>
      <c r="C429" s="289">
        <f t="shared" si="191"/>
        <v>4.8009822375917499E-2</v>
      </c>
      <c r="D429" s="289">
        <f t="shared" si="191"/>
        <v>5.521129573230512E-2</v>
      </c>
      <c r="E429" s="289">
        <f t="shared" si="191"/>
        <v>6.3492990092150883E-2</v>
      </c>
      <c r="F429" s="289">
        <f t="shared" si="191"/>
        <v>7.3016938605973511E-2</v>
      </c>
      <c r="G429" s="289">
        <f t="shared" si="191"/>
        <v>8.3969479396869523E-2</v>
      </c>
      <c r="H429" s="289">
        <f t="shared" si="191"/>
        <v>9.6564901306399928E-2</v>
      </c>
      <c r="I429" s="289">
        <f t="shared" si="191"/>
        <v>0.11104963650235991</v>
      </c>
      <c r="J429" s="289">
        <f t="shared" si="191"/>
        <v>0.12770708197771391</v>
      </c>
      <c r="K429" s="325">
        <f t="shared" si="191"/>
        <v>0.14686314427437097</v>
      </c>
      <c r="L429" s="289">
        <f t="shared" si="191"/>
        <v>0.16889261591552657</v>
      </c>
      <c r="M429" s="289">
        <f t="shared" si="191"/>
        <v>0.19422650830285554</v>
      </c>
      <c r="N429" s="289">
        <f t="shared" si="191"/>
        <v>0.22336048454828389</v>
      </c>
      <c r="O429" s="289">
        <f t="shared" si="191"/>
        <v>0.25686455723052648</v>
      </c>
      <c r="P429" s="290">
        <f t="shared" si="191"/>
        <v>0.2953942408151054</v>
      </c>
    </row>
    <row r="430" spans="1:16" x14ac:dyDescent="0.25">
      <c r="A430" s="348"/>
      <c r="B430" s="357">
        <f t="shared" si="191"/>
        <v>10</v>
      </c>
      <c r="C430" s="333">
        <f t="shared" si="191"/>
        <v>3.546084309729506E-2</v>
      </c>
      <c r="D430" s="333">
        <f t="shared" si="191"/>
        <v>4.0779969561889312E-2</v>
      </c>
      <c r="E430" s="333">
        <f t="shared" si="191"/>
        <v>4.6896964996172706E-2</v>
      </c>
      <c r="F430" s="333">
        <f t="shared" si="191"/>
        <v>5.3931509745598606E-2</v>
      </c>
      <c r="G430" s="333">
        <f t="shared" si="191"/>
        <v>6.20212362074384E-2</v>
      </c>
      <c r="H430" s="333">
        <f t="shared" si="191"/>
        <v>7.1324421638554167E-2</v>
      </c>
      <c r="I430" s="333">
        <f t="shared" si="191"/>
        <v>8.2023084884337252E-2</v>
      </c>
      <c r="J430" s="333">
        <f t="shared" si="191"/>
        <v>9.4326547616987846E-2</v>
      </c>
      <c r="K430" s="333">
        <f t="shared" si="191"/>
        <v>0.10847552975953602</v>
      </c>
      <c r="L430" s="333">
        <f t="shared" si="191"/>
        <v>0.1247468592234664</v>
      </c>
      <c r="M430" s="333">
        <f t="shared" si="191"/>
        <v>0.14345888810698634</v>
      </c>
      <c r="N430" s="333">
        <f t="shared" si="191"/>
        <v>0.16497772132303429</v>
      </c>
      <c r="O430" s="333">
        <f t="shared" si="191"/>
        <v>0.18972437952148943</v>
      </c>
      <c r="P430" s="358">
        <f t="shared" si="191"/>
        <v>0.21818303644971279</v>
      </c>
    </row>
    <row r="431" spans="1:16" x14ac:dyDescent="0.25">
      <c r="A431" s="348"/>
      <c r="B431" s="357">
        <f t="shared" si="191"/>
        <v>20</v>
      </c>
      <c r="C431" s="289">
        <f t="shared" si="191"/>
        <v>2.4771550935886202E-2</v>
      </c>
      <c r="D431" s="289">
        <f t="shared" si="191"/>
        <v>2.8487283576269132E-2</v>
      </c>
      <c r="E431" s="289">
        <f t="shared" si="191"/>
        <v>3.2760376112709502E-2</v>
      </c>
      <c r="F431" s="289">
        <f t="shared" si="191"/>
        <v>3.7674432529615921E-2</v>
      </c>
      <c r="G431" s="289">
        <f t="shared" si="191"/>
        <v>4.3325597409058302E-2</v>
      </c>
      <c r="H431" s="289">
        <f t="shared" si="191"/>
        <v>4.9824437020417042E-2</v>
      </c>
      <c r="I431" s="289">
        <f t="shared" si="191"/>
        <v>5.7298102573479601E-2</v>
      </c>
      <c r="J431" s="289">
        <f t="shared" si="191"/>
        <v>6.589281795950154E-2</v>
      </c>
      <c r="K431" s="325">
        <f t="shared" si="191"/>
        <v>7.5776740653426766E-2</v>
      </c>
      <c r="L431" s="289">
        <f t="shared" si="191"/>
        <v>8.7143251751440776E-2</v>
      </c>
      <c r="M431" s="289">
        <f t="shared" si="191"/>
        <v>0.10021473951415688</v>
      </c>
      <c r="N431" s="289">
        <f t="shared" si="191"/>
        <v>0.1152469504412804</v>
      </c>
      <c r="O431" s="289">
        <f t="shared" si="191"/>
        <v>0.13253399300747248</v>
      </c>
      <c r="P431" s="290">
        <f t="shared" si="191"/>
        <v>0.15241409195859335</v>
      </c>
    </row>
    <row r="432" spans="1:16" x14ac:dyDescent="0.25">
      <c r="A432" s="348"/>
      <c r="B432" s="357">
        <f t="shared" si="191"/>
        <v>30</v>
      </c>
      <c r="C432" s="289">
        <f t="shared" si="191"/>
        <v>1.9833990898360902E-2</v>
      </c>
      <c r="D432" s="289">
        <f t="shared" si="191"/>
        <v>2.2809089533115036E-2</v>
      </c>
      <c r="E432" s="289">
        <f t="shared" si="191"/>
        <v>2.6230452963082289E-2</v>
      </c>
      <c r="F432" s="289">
        <f t="shared" si="191"/>
        <v>3.016502090754463E-2</v>
      </c>
      <c r="G432" s="289">
        <f t="shared" si="191"/>
        <v>3.4689774043676319E-2</v>
      </c>
      <c r="H432" s="289">
        <f t="shared" si="191"/>
        <v>3.9893240150227764E-2</v>
      </c>
      <c r="I432" s="289">
        <f t="shared" si="191"/>
        <v>4.587722617276193E-2</v>
      </c>
      <c r="J432" s="289">
        <f t="shared" si="191"/>
        <v>5.2758810098676209E-2</v>
      </c>
      <c r="K432" s="325">
        <f t="shared" si="191"/>
        <v>6.0672631613477641E-2</v>
      </c>
      <c r="L432" s="289">
        <f t="shared" si="191"/>
        <v>6.9773526355499285E-2</v>
      </c>
      <c r="M432" s="289">
        <f t="shared" si="191"/>
        <v>8.0239555308824151E-2</v>
      </c>
      <c r="N432" s="289">
        <f t="shared" si="191"/>
        <v>9.2275488605147768E-2</v>
      </c>
      <c r="O432" s="289">
        <f t="shared" si="191"/>
        <v>0.10611681189591991</v>
      </c>
      <c r="P432" s="290">
        <f t="shared" si="191"/>
        <v>0.1220343336803079</v>
      </c>
    </row>
    <row r="433" spans="1:16" x14ac:dyDescent="0.25">
      <c r="A433" s="348"/>
      <c r="B433" s="357">
        <f t="shared" si="191"/>
        <v>40</v>
      </c>
      <c r="C433" s="289">
        <f t="shared" si="191"/>
        <v>1.7170027436486258E-2</v>
      </c>
      <c r="D433" s="289">
        <f t="shared" si="191"/>
        <v>1.9745531551959197E-2</v>
      </c>
      <c r="E433" s="289">
        <f t="shared" si="191"/>
        <v>2.2707361284753074E-2</v>
      </c>
      <c r="F433" s="289">
        <f t="shared" si="191"/>
        <v>2.6113465477466031E-2</v>
      </c>
      <c r="G433" s="289">
        <f t="shared" si="191"/>
        <v>3.0030485299085936E-2</v>
      </c>
      <c r="H433" s="289">
        <f t="shared" si="191"/>
        <v>3.4535058093948828E-2</v>
      </c>
      <c r="I433" s="289">
        <f t="shared" si="191"/>
        <v>3.9715316808041141E-2</v>
      </c>
      <c r="J433" s="289">
        <f t="shared" si="191"/>
        <v>4.5672614329247317E-2</v>
      </c>
      <c r="K433" s="325">
        <f t="shared" si="191"/>
        <v>5.2523506478634414E-2</v>
      </c>
      <c r="L433" s="289">
        <f t="shared" si="191"/>
        <v>6.0402032450429563E-2</v>
      </c>
      <c r="M433" s="289">
        <f t="shared" si="191"/>
        <v>6.9462337317993991E-2</v>
      </c>
      <c r="N433" s="289">
        <f t="shared" si="191"/>
        <v>7.9881687915693084E-2</v>
      </c>
      <c r="O433" s="289">
        <f t="shared" si="191"/>
        <v>9.1863941103047048E-2</v>
      </c>
      <c r="P433" s="290">
        <f t="shared" si="191"/>
        <v>0.10564353226850408</v>
      </c>
    </row>
    <row r="434" spans="1:16" x14ac:dyDescent="0.25">
      <c r="A434" s="348"/>
      <c r="B434" s="357">
        <f t="shared" si="191"/>
        <v>50</v>
      </c>
      <c r="C434" s="289">
        <f t="shared" si="191"/>
        <v>1.5415502604871891E-2</v>
      </c>
      <c r="D434" s="289">
        <f t="shared" si="191"/>
        <v>1.7727827995602675E-2</v>
      </c>
      <c r="E434" s="289">
        <f t="shared" si="191"/>
        <v>2.0387002194943073E-2</v>
      </c>
      <c r="F434" s="289">
        <f t="shared" si="191"/>
        <v>2.3445052524184534E-2</v>
      </c>
      <c r="G434" s="289">
        <f t="shared" si="191"/>
        <v>2.696181040281221E-2</v>
      </c>
      <c r="H434" s="289">
        <f t="shared" si="191"/>
        <v>3.1006081963234042E-2</v>
      </c>
      <c r="I434" s="289">
        <f t="shared" si="191"/>
        <v>3.5656994257719142E-2</v>
      </c>
      <c r="J434" s="289">
        <f t="shared" si="191"/>
        <v>4.1005543396377013E-2</v>
      </c>
      <c r="K434" s="325">
        <f t="shared" si="191"/>
        <v>4.7156374905833548E-2</v>
      </c>
      <c r="L434" s="289">
        <f t="shared" si="191"/>
        <v>5.4229831141708575E-2</v>
      </c>
      <c r="M434" s="289">
        <f t="shared" si="191"/>
        <v>6.2364305812964864E-2</v>
      </c>
      <c r="N434" s="289">
        <f t="shared" si="191"/>
        <v>7.1718951684909577E-2</v>
      </c>
      <c r="O434" s="289">
        <f t="shared" si="191"/>
        <v>8.2476794437646009E-2</v>
      </c>
      <c r="P434" s="290">
        <f t="shared" si="191"/>
        <v>9.4848313603292919E-2</v>
      </c>
    </row>
    <row r="435" spans="1:16" x14ac:dyDescent="0.25">
      <c r="A435" s="348"/>
      <c r="B435" s="357">
        <f t="shared" si="191"/>
        <v>60</v>
      </c>
      <c r="C435" s="289">
        <f t="shared" si="191"/>
        <v>1.4115697088387655E-2</v>
      </c>
      <c r="D435" s="289">
        <f t="shared" si="191"/>
        <v>1.6233051651645802E-2</v>
      </c>
      <c r="E435" s="289">
        <f t="shared" si="191"/>
        <v>1.8668009399392671E-2</v>
      </c>
      <c r="F435" s="289">
        <f t="shared" si="191"/>
        <v>2.1468210809301568E-2</v>
      </c>
      <c r="G435" s="289">
        <f t="shared" si="191"/>
        <v>2.4688442430696803E-2</v>
      </c>
      <c r="H435" s="289">
        <f t="shared" si="191"/>
        <v>2.8391708795301326E-2</v>
      </c>
      <c r="I435" s="289">
        <f t="shared" si="191"/>
        <v>3.2650465114596523E-2</v>
      </c>
      <c r="J435" s="289">
        <f t="shared" si="191"/>
        <v>3.7548034881785992E-2</v>
      </c>
      <c r="K435" s="325">
        <f t="shared" si="191"/>
        <v>4.3180240114053893E-2</v>
      </c>
      <c r="L435" s="289">
        <f t="shared" si="191"/>
        <v>4.965727613116197E-2</v>
      </c>
      <c r="M435" s="289">
        <f t="shared" si="191"/>
        <v>5.7105867550836263E-2</v>
      </c>
      <c r="N435" s="289">
        <f t="shared" si="191"/>
        <v>6.5671747683461693E-2</v>
      </c>
      <c r="O435" s="289">
        <f t="shared" si="191"/>
        <v>7.5522509835980953E-2</v>
      </c>
      <c r="P435" s="290">
        <f t="shared" si="191"/>
        <v>8.6850886311378092E-2</v>
      </c>
    </row>
    <row r="436" spans="1:16" x14ac:dyDescent="0.25">
      <c r="A436" s="348"/>
      <c r="B436" s="359">
        <f t="shared" si="191"/>
        <v>70</v>
      </c>
      <c r="C436" s="360">
        <f t="shared" si="191"/>
        <v>1.3075731180549209E-2</v>
      </c>
      <c r="D436" s="360">
        <f t="shared" si="191"/>
        <v>1.503709085763159E-2</v>
      </c>
      <c r="E436" s="360">
        <f t="shared" si="191"/>
        <v>1.7292654486276326E-2</v>
      </c>
      <c r="F436" s="360">
        <f t="shared" si="191"/>
        <v>1.9886552659217776E-2</v>
      </c>
      <c r="G436" s="360">
        <f t="shared" si="191"/>
        <v>2.2869535558100441E-2</v>
      </c>
      <c r="H436" s="360">
        <f t="shared" si="191"/>
        <v>2.6299965891815505E-2</v>
      </c>
      <c r="I436" s="360">
        <f t="shared" si="191"/>
        <v>3.0244960775587824E-2</v>
      </c>
      <c r="J436" s="360">
        <f t="shared" si="191"/>
        <v>3.4781704891925995E-2</v>
      </c>
      <c r="K436" s="360">
        <f t="shared" si="191"/>
        <v>3.9998960625714897E-2</v>
      </c>
      <c r="L436" s="360">
        <f t="shared" si="191"/>
        <v>4.5998804719572128E-2</v>
      </c>
      <c r="M436" s="360">
        <f t="shared" si="191"/>
        <v>5.2898625427507943E-2</v>
      </c>
      <c r="N436" s="360">
        <f t="shared" si="191"/>
        <v>6.0833419241634122E-2</v>
      </c>
      <c r="O436" s="360">
        <f t="shared" si="191"/>
        <v>6.995843212787925E-2</v>
      </c>
      <c r="P436" s="361">
        <f t="shared" si="191"/>
        <v>8.0452196947061128E-2</v>
      </c>
    </row>
    <row r="460" spans="1:1" x14ac:dyDescent="0.25">
      <c r="A460" s="42" t="s">
        <v>12</v>
      </c>
    </row>
  </sheetData>
  <pageMargins left="0.25" right="0.25" top="0.75" bottom="0.75" header="0.3" footer="0.3"/>
  <pageSetup scale="8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2:CQ469"/>
  <sheetViews>
    <sheetView showGridLines="0" topLeftCell="A7" zoomScale="80" zoomScaleNormal="80" workbookViewId="0">
      <selection activeCell="J24" sqref="J24"/>
    </sheetView>
  </sheetViews>
  <sheetFormatPr defaultRowHeight="15" x14ac:dyDescent="0.25"/>
  <cols>
    <col min="1" max="1" width="12" style="42" customWidth="1"/>
    <col min="2" max="2" width="10.85546875" style="42" customWidth="1"/>
    <col min="3" max="3" width="11.7109375" style="42" customWidth="1"/>
    <col min="4" max="22" width="9.7109375" style="42" customWidth="1"/>
    <col min="23" max="33" width="11.7109375" style="42" customWidth="1"/>
    <col min="34" max="34" width="11.5703125" style="42" customWidth="1"/>
    <col min="35" max="35" width="11.28515625" style="42" customWidth="1"/>
    <col min="36" max="36" width="12" style="42" customWidth="1"/>
    <col min="37" max="41" width="10.7109375" style="42" customWidth="1"/>
    <col min="42" max="42" width="11.85546875" style="42" customWidth="1"/>
    <col min="43" max="52" width="10.7109375" style="42" customWidth="1"/>
    <col min="53" max="16384" width="9.140625" style="42"/>
  </cols>
  <sheetData>
    <row r="2" spans="1:95" s="417" customFormat="1" x14ac:dyDescent="0.25">
      <c r="B2" s="470" t="s">
        <v>235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2"/>
    </row>
    <row r="3" spans="1:95" x14ac:dyDescent="0.25">
      <c r="B3" s="393" t="s">
        <v>236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70"/>
    </row>
    <row r="4" spans="1:95" x14ac:dyDescent="0.25">
      <c r="B4" s="393" t="s">
        <v>237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70"/>
    </row>
    <row r="5" spans="1:95" x14ac:dyDescent="0.25">
      <c r="B5" s="393"/>
      <c r="C5" s="473" t="s">
        <v>230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70"/>
    </row>
    <row r="6" spans="1:95" x14ac:dyDescent="0.25">
      <c r="B6" s="393"/>
      <c r="C6" s="473" t="s">
        <v>231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70"/>
    </row>
    <row r="7" spans="1:95" x14ac:dyDescent="0.25">
      <c r="B7" s="393"/>
      <c r="C7" s="41" t="s">
        <v>232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70"/>
    </row>
    <row r="8" spans="1:95" s="417" customFormat="1" x14ac:dyDescent="0.25">
      <c r="B8" s="393"/>
      <c r="C8" s="47" t="s">
        <v>233</v>
      </c>
      <c r="D8" s="474"/>
      <c r="E8" s="474"/>
      <c r="F8" s="474"/>
      <c r="G8" s="475"/>
      <c r="H8" s="474"/>
      <c r="I8" s="474"/>
      <c r="J8" s="474"/>
      <c r="K8" s="474"/>
      <c r="L8" s="474"/>
      <c r="M8" s="474"/>
      <c r="N8" s="474"/>
      <c r="O8" s="474"/>
      <c r="P8" s="474"/>
      <c r="Q8" s="474"/>
      <c r="R8" s="474"/>
      <c r="S8" s="474"/>
      <c r="T8" s="474"/>
      <c r="U8" s="474"/>
      <c r="V8" s="476"/>
    </row>
    <row r="9" spans="1:95" s="417" customFormat="1" x14ac:dyDescent="0.25">
      <c r="B9" s="477"/>
      <c r="C9" s="478" t="s">
        <v>234</v>
      </c>
      <c r="D9" s="478"/>
      <c r="E9" s="478"/>
      <c r="F9" s="478"/>
      <c r="G9" s="479"/>
      <c r="H9" s="478"/>
      <c r="I9" s="478"/>
      <c r="J9" s="478"/>
      <c r="K9" s="478"/>
      <c r="L9" s="478"/>
      <c r="M9" s="478"/>
      <c r="N9" s="478"/>
      <c r="O9" s="478"/>
      <c r="P9" s="478"/>
      <c r="Q9" s="478"/>
      <c r="R9" s="478"/>
      <c r="S9" s="478"/>
      <c r="T9" s="478"/>
      <c r="U9" s="478"/>
      <c r="V9" s="480"/>
    </row>
    <row r="10" spans="1:95" s="417" customFormat="1" x14ac:dyDescent="0.25">
      <c r="B10" s="41"/>
      <c r="G10" s="1"/>
      <c r="Q10" s="419"/>
    </row>
    <row r="11" spans="1:95" x14ac:dyDescent="0.25">
      <c r="A11" s="422" t="s">
        <v>240</v>
      </c>
      <c r="O11"/>
      <c r="P11"/>
      <c r="Q11"/>
      <c r="R11"/>
      <c r="S11"/>
      <c r="T11"/>
      <c r="U11"/>
      <c r="V11"/>
      <c r="W11"/>
    </row>
    <row r="12" spans="1:95" x14ac:dyDescent="0.25">
      <c r="A12" s="481" t="s">
        <v>264</v>
      </c>
      <c r="O12"/>
      <c r="P12"/>
      <c r="Q12"/>
      <c r="R12"/>
      <c r="S12"/>
      <c r="T12"/>
      <c r="U12"/>
      <c r="V12"/>
      <c r="W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</row>
    <row r="13" spans="1:95" x14ac:dyDescent="0.25">
      <c r="A13" s="423" t="s">
        <v>241</v>
      </c>
      <c r="O13"/>
      <c r="P13"/>
      <c r="Q13"/>
      <c r="R13"/>
      <c r="S13"/>
      <c r="T13"/>
      <c r="U13"/>
      <c r="V13"/>
      <c r="W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</row>
    <row r="14" spans="1:95" x14ac:dyDescent="0.25">
      <c r="A14" s="422"/>
      <c r="O14"/>
      <c r="P14"/>
      <c r="Q14"/>
      <c r="R14"/>
      <c r="S14"/>
      <c r="T14"/>
      <c r="U14"/>
      <c r="V14"/>
      <c r="W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</row>
    <row r="15" spans="1:95" x14ac:dyDescent="0.25">
      <c r="A15" s="482" t="s">
        <v>265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O15"/>
      <c r="P15"/>
      <c r="Q15"/>
      <c r="R15"/>
      <c r="S15"/>
      <c r="T15"/>
      <c r="U15"/>
      <c r="V15"/>
      <c r="W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95" x14ac:dyDescent="0.25">
      <c r="A16" s="483" t="s">
        <v>266</v>
      </c>
      <c r="B16"/>
      <c r="C16"/>
      <c r="D16"/>
      <c r="E16"/>
      <c r="F16"/>
      <c r="G16"/>
      <c r="H16"/>
      <c r="I16"/>
      <c r="J16"/>
      <c r="K16"/>
      <c r="L16"/>
      <c r="M16"/>
      <c r="N16" s="47"/>
      <c r="O16"/>
      <c r="P16"/>
      <c r="Q16"/>
      <c r="R16"/>
      <c r="S16"/>
      <c r="T16"/>
      <c r="U16"/>
      <c r="V16"/>
      <c r="W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CQ16" s="42" t="s">
        <v>12</v>
      </c>
    </row>
    <row r="17" spans="1:51" x14ac:dyDescent="0.25">
      <c r="A17" s="482" t="s">
        <v>267</v>
      </c>
      <c r="B17"/>
      <c r="C17"/>
      <c r="D17"/>
      <c r="E17"/>
      <c r="F17"/>
      <c r="G17"/>
      <c r="H17"/>
      <c r="I17"/>
      <c r="J17"/>
      <c r="K17"/>
      <c r="L17"/>
      <c r="M17"/>
      <c r="N17" s="47"/>
      <c r="O17"/>
      <c r="P17"/>
      <c r="Q17"/>
      <c r="R17"/>
      <c r="S17"/>
      <c r="T17"/>
      <c r="U17"/>
      <c r="V17"/>
      <c r="W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</row>
    <row r="18" spans="1:5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 s="47"/>
      <c r="O18"/>
      <c r="P18"/>
      <c r="Q18"/>
      <c r="R18"/>
      <c r="S18"/>
      <c r="T18"/>
      <c r="U18"/>
      <c r="V18"/>
      <c r="W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</row>
    <row r="19" spans="1:51" x14ac:dyDescent="0.25">
      <c r="A19" s="1" t="s">
        <v>268</v>
      </c>
      <c r="B19"/>
      <c r="C19"/>
      <c r="D19"/>
      <c r="E19"/>
      <c r="F19"/>
      <c r="G19"/>
      <c r="H19"/>
      <c r="I19"/>
      <c r="J19"/>
      <c r="K19"/>
      <c r="L19"/>
      <c r="M19"/>
      <c r="N19" s="47"/>
      <c r="O19"/>
      <c r="P19"/>
      <c r="Q19"/>
      <c r="R19"/>
      <c r="S19"/>
      <c r="T19"/>
      <c r="U19"/>
      <c r="V19"/>
      <c r="W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</row>
    <row r="20" spans="1:51" x14ac:dyDescent="0.25">
      <c r="A20" s="1" t="s">
        <v>269</v>
      </c>
      <c r="B20"/>
      <c r="C20"/>
      <c r="D20"/>
      <c r="E20"/>
      <c r="F20"/>
      <c r="G20"/>
      <c r="H20"/>
      <c r="I20"/>
      <c r="J20"/>
      <c r="K20"/>
      <c r="L20"/>
      <c r="M20"/>
      <c r="N20" s="47"/>
      <c r="O20"/>
      <c r="P20"/>
      <c r="Q20"/>
      <c r="R20"/>
      <c r="S20"/>
      <c r="T20"/>
      <c r="U20"/>
      <c r="V20"/>
      <c r="W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</row>
    <row r="21" spans="1:5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 s="47"/>
      <c r="O21"/>
      <c r="P21"/>
      <c r="Q21"/>
      <c r="R21"/>
      <c r="S21"/>
      <c r="T21"/>
      <c r="U21"/>
      <c r="V21"/>
      <c r="W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</row>
    <row r="22" spans="1:5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 s="47"/>
      <c r="O22"/>
      <c r="P22"/>
      <c r="Q22"/>
      <c r="R22"/>
      <c r="S22"/>
      <c r="T22"/>
      <c r="U22"/>
      <c r="V22"/>
      <c r="W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</row>
    <row r="23" spans="1:5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 s="47"/>
      <c r="O23"/>
      <c r="P23"/>
      <c r="Q23"/>
      <c r="R23"/>
      <c r="S23"/>
      <c r="T23"/>
      <c r="U23"/>
      <c r="V23"/>
      <c r="W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</row>
    <row r="24" spans="1:5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 s="47"/>
      <c r="O24"/>
      <c r="P24"/>
      <c r="Q24"/>
      <c r="R24"/>
      <c r="S24"/>
      <c r="T24"/>
      <c r="U24"/>
      <c r="V24"/>
      <c r="W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51" x14ac:dyDescent="0.25">
      <c r="A25"/>
      <c r="B25"/>
      <c r="C25"/>
      <c r="D25"/>
      <c r="F25"/>
      <c r="G25"/>
      <c r="H25"/>
      <c r="O25"/>
      <c r="P25"/>
      <c r="Q25"/>
      <c r="R25"/>
      <c r="S25"/>
      <c r="T25"/>
      <c r="U25"/>
      <c r="V25"/>
      <c r="W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51" x14ac:dyDescent="0.25">
      <c r="A26"/>
      <c r="B26"/>
      <c r="C26"/>
      <c r="D26"/>
      <c r="F26"/>
      <c r="G26"/>
      <c r="H26"/>
      <c r="O26"/>
      <c r="P26"/>
      <c r="Q26"/>
      <c r="R26"/>
      <c r="S26"/>
      <c r="T26"/>
      <c r="U26"/>
      <c r="V26"/>
      <c r="W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</row>
    <row r="27" spans="1:51" x14ac:dyDescent="0.25">
      <c r="A27" s="59"/>
      <c r="B27" s="60"/>
      <c r="F27"/>
      <c r="O27"/>
      <c r="P27"/>
      <c r="Q27"/>
      <c r="R27"/>
      <c r="S27"/>
      <c r="T27"/>
      <c r="U27"/>
      <c r="V27"/>
      <c r="W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</row>
    <row r="28" spans="1:51" x14ac:dyDescent="0.25">
      <c r="B28" s="60"/>
      <c r="F28" s="1"/>
      <c r="L28" s="43"/>
      <c r="O28"/>
      <c r="P28" s="1"/>
      <c r="Q28"/>
      <c r="R28"/>
      <c r="S28"/>
      <c r="T28"/>
      <c r="U28"/>
      <c r="V28"/>
      <c r="W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</row>
    <row r="29" spans="1:51" x14ac:dyDescent="0.25">
      <c r="A29" s="62"/>
      <c r="B29" s="60"/>
      <c r="E29" s="63"/>
      <c r="O29" s="64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</row>
    <row r="30" spans="1:51" x14ac:dyDescent="0.25">
      <c r="E30"/>
      <c r="F30"/>
      <c r="G30"/>
      <c r="H30"/>
      <c r="I30"/>
      <c r="J30"/>
      <c r="K30"/>
      <c r="L30"/>
      <c r="M30"/>
      <c r="N30"/>
      <c r="O30"/>
      <c r="Q30"/>
      <c r="R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</row>
    <row r="31" spans="1:51" x14ac:dyDescent="0.25">
      <c r="A31" s="433" t="s">
        <v>259</v>
      </c>
      <c r="E31"/>
      <c r="G31"/>
      <c r="H31"/>
      <c r="I31"/>
      <c r="J31"/>
      <c r="K31"/>
      <c r="L31"/>
      <c r="M31"/>
      <c r="N31"/>
      <c r="O31"/>
      <c r="Q31"/>
      <c r="R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51" x14ac:dyDescent="0.25">
      <c r="E32"/>
      <c r="G32"/>
      <c r="H32"/>
      <c r="I32"/>
      <c r="J32"/>
      <c r="K32"/>
      <c r="L32"/>
      <c r="M32"/>
      <c r="N32"/>
      <c r="O32"/>
      <c r="Q32"/>
      <c r="R32"/>
      <c r="AF32"/>
      <c r="AG32"/>
      <c r="AK32"/>
      <c r="AL32"/>
      <c r="AM32"/>
      <c r="AN32"/>
      <c r="AO32"/>
      <c r="AP32"/>
      <c r="AQ32"/>
      <c r="AS32"/>
      <c r="AT32"/>
      <c r="AU32"/>
      <c r="AV32"/>
      <c r="AW32"/>
      <c r="AX32"/>
      <c r="AY32"/>
    </row>
    <row r="33" spans="1:52" x14ac:dyDescent="0.25">
      <c r="A33" s="424"/>
      <c r="B33" s="425"/>
      <c r="C33" s="425"/>
      <c r="D33" s="426"/>
      <c r="F33" s="493" t="s">
        <v>270</v>
      </c>
      <c r="G33" s="494" t="s">
        <v>272</v>
      </c>
      <c r="H33" s="448"/>
      <c r="I33" s="189"/>
      <c r="J33" s="189"/>
      <c r="K33" s="189"/>
      <c r="L33" s="443"/>
      <c r="M33" s="443"/>
      <c r="N33" s="443"/>
      <c r="O33"/>
      <c r="Q33"/>
      <c r="R33"/>
      <c r="AL33"/>
      <c r="AM33"/>
      <c r="AN33"/>
      <c r="AP33" s="424"/>
      <c r="AQ33" s="459" t="s">
        <v>257</v>
      </c>
      <c r="AR33" s="447" t="s">
        <v>254</v>
      </c>
      <c r="AS33" s="447" t="s">
        <v>253</v>
      </c>
      <c r="AT33" s="425"/>
      <c r="AU33" s="425"/>
      <c r="AV33" s="425"/>
      <c r="AW33" s="442"/>
      <c r="AX33" s="442"/>
      <c r="AY33" s="445" t="s">
        <v>250</v>
      </c>
      <c r="AZ33"/>
    </row>
    <row r="34" spans="1:52" x14ac:dyDescent="0.25">
      <c r="A34" s="427"/>
      <c r="B34" s="189">
        <v>2151</v>
      </c>
      <c r="C34" s="189"/>
      <c r="D34" s="428"/>
      <c r="F34" s="443" t="s">
        <v>249</v>
      </c>
      <c r="G34" s="189"/>
      <c r="H34" s="189"/>
      <c r="I34" s="189"/>
      <c r="J34" s="189"/>
      <c r="K34" s="189"/>
      <c r="L34" s="493" t="s">
        <v>271</v>
      </c>
      <c r="M34" s="443"/>
      <c r="N34" s="443"/>
      <c r="Q34"/>
      <c r="R34"/>
      <c r="AL34"/>
      <c r="AM34"/>
      <c r="AN34"/>
      <c r="AP34" s="453" t="s">
        <v>248</v>
      </c>
      <c r="AQ34" s="189"/>
      <c r="AR34" s="446">
        <v>-2</v>
      </c>
      <c r="AS34" s="446">
        <v>-2</v>
      </c>
      <c r="AT34" s="189"/>
      <c r="AU34" s="189"/>
      <c r="AV34" s="189"/>
      <c r="AW34" s="443" t="s">
        <v>244</v>
      </c>
      <c r="AX34" s="443"/>
      <c r="AY34" s="444"/>
      <c r="AZ34"/>
    </row>
    <row r="35" spans="1:52" x14ac:dyDescent="0.25">
      <c r="A35" s="427" t="s">
        <v>2</v>
      </c>
      <c r="B35" s="189" t="s">
        <v>19</v>
      </c>
      <c r="C35" s="189" t="s">
        <v>28</v>
      </c>
      <c r="D35" s="486" t="s">
        <v>27</v>
      </c>
      <c r="F35" s="189" t="s">
        <v>2</v>
      </c>
      <c r="G35" s="189" t="s">
        <v>19</v>
      </c>
      <c r="H35" s="443" t="s">
        <v>245</v>
      </c>
      <c r="I35" s="189" t="s">
        <v>28</v>
      </c>
      <c r="J35" s="443" t="s">
        <v>27</v>
      </c>
      <c r="K35" s="443" t="s">
        <v>252</v>
      </c>
      <c r="L35" s="443" t="s">
        <v>106</v>
      </c>
      <c r="M35" s="443" t="s">
        <v>243</v>
      </c>
      <c r="N35" s="443" t="s">
        <v>255</v>
      </c>
      <c r="Q35"/>
      <c r="R35"/>
      <c r="AL35"/>
      <c r="AM35"/>
      <c r="AN35"/>
      <c r="AP35" s="427" t="s">
        <v>2</v>
      </c>
      <c r="AQ35" s="189"/>
      <c r="AR35" s="448" t="s">
        <v>162</v>
      </c>
      <c r="AS35" s="448" t="s">
        <v>246</v>
      </c>
      <c r="AT35" s="189" t="s">
        <v>28</v>
      </c>
      <c r="AU35" s="443" t="s">
        <v>27</v>
      </c>
      <c r="AV35" s="443" t="s">
        <v>91</v>
      </c>
      <c r="AW35" s="443" t="s">
        <v>106</v>
      </c>
      <c r="AX35" s="443" t="s">
        <v>243</v>
      </c>
      <c r="AY35" s="454" t="s">
        <v>256</v>
      </c>
      <c r="AZ35"/>
    </row>
    <row r="36" spans="1:52" x14ac:dyDescent="0.25">
      <c r="A36" s="427">
        <v>1</v>
      </c>
      <c r="B36" s="484">
        <v>2.1</v>
      </c>
      <c r="C36" s="429">
        <v>0.7</v>
      </c>
      <c r="D36" s="487">
        <v>0.1</v>
      </c>
      <c r="F36" s="189">
        <v>1</v>
      </c>
      <c r="G36" s="484">
        <v>2.1</v>
      </c>
      <c r="H36" s="434">
        <f>I36+J36</f>
        <v>0.79999999999999993</v>
      </c>
      <c r="I36" s="495">
        <v>0.7</v>
      </c>
      <c r="J36" s="495">
        <v>0.1</v>
      </c>
      <c r="K36" s="429">
        <v>1.45</v>
      </c>
      <c r="L36" s="460">
        <f>SUM(I36:K36)</f>
        <v>2.25</v>
      </c>
      <c r="M36" s="434">
        <f>I36/H36</f>
        <v>0.875</v>
      </c>
      <c r="N36" s="434">
        <f>J36/H36</f>
        <v>0.12500000000000003</v>
      </c>
      <c r="Q36"/>
      <c r="R36"/>
      <c r="AL36"/>
      <c r="AM36"/>
      <c r="AN36"/>
      <c r="AP36" s="427">
        <v>1</v>
      </c>
      <c r="AQ36" s="429">
        <v>5.2</v>
      </c>
      <c r="AR36" s="434">
        <v>3.2</v>
      </c>
      <c r="AS36" s="434">
        <v>1.2000000000000002</v>
      </c>
      <c r="AT36" s="434">
        <v>1.1506849315068495</v>
      </c>
      <c r="AU36" s="434">
        <v>4.9315068493150691E-2</v>
      </c>
      <c r="AV36" s="429">
        <v>2</v>
      </c>
      <c r="AW36" s="434">
        <v>3.2</v>
      </c>
      <c r="AX36" s="455">
        <v>0.95890410958904104</v>
      </c>
      <c r="AY36" s="449">
        <v>4.1095890410958902E-2</v>
      </c>
      <c r="AZ36"/>
    </row>
    <row r="37" spans="1:52" x14ac:dyDescent="0.25">
      <c r="A37" s="427">
        <v>2</v>
      </c>
      <c r="B37" s="322">
        <v>3.36</v>
      </c>
      <c r="C37" s="236">
        <v>1.65</v>
      </c>
      <c r="D37" s="488">
        <v>0.1</v>
      </c>
      <c r="F37" s="189">
        <v>2</v>
      </c>
      <c r="G37" s="322">
        <v>3.36</v>
      </c>
      <c r="H37" s="435">
        <f t="shared" ref="H37:H50" si="0">I37+J37</f>
        <v>1.75</v>
      </c>
      <c r="I37" s="496">
        <v>1.65</v>
      </c>
      <c r="J37" s="496">
        <v>0.1</v>
      </c>
      <c r="K37" s="236">
        <v>1.76</v>
      </c>
      <c r="L37" s="461">
        <f t="shared" ref="L37:L50" si="1">SUM(I37:K37)</f>
        <v>3.51</v>
      </c>
      <c r="M37" s="435">
        <f t="shared" ref="M37:M50" si="2">I37/H37</f>
        <v>0.94285714285714284</v>
      </c>
      <c r="N37" s="435">
        <f t="shared" ref="N37:N50" si="3">J37/H37</f>
        <v>5.7142857142857148E-2</v>
      </c>
      <c r="Q37"/>
      <c r="R37"/>
      <c r="AL37"/>
      <c r="AM37"/>
      <c r="AN37"/>
      <c r="AP37" s="427">
        <v>2</v>
      </c>
      <c r="AQ37" s="236">
        <v>6.4</v>
      </c>
      <c r="AR37" s="435">
        <v>4.4000000000000004</v>
      </c>
      <c r="AS37" s="435">
        <v>2.4000000000000004</v>
      </c>
      <c r="AT37" s="435">
        <v>2.1950286156488912</v>
      </c>
      <c r="AU37" s="435">
        <v>0.20497138435110926</v>
      </c>
      <c r="AV37" s="236">
        <v>2</v>
      </c>
      <c r="AW37" s="435">
        <v>4.4000000000000004</v>
      </c>
      <c r="AX37" s="456">
        <v>0.9145952565203711</v>
      </c>
      <c r="AY37" s="450">
        <v>8.5404743479628842E-2</v>
      </c>
      <c r="AZ37"/>
    </row>
    <row r="38" spans="1:52" x14ac:dyDescent="0.25">
      <c r="A38" s="427">
        <v>3</v>
      </c>
      <c r="B38" s="485">
        <v>4.74</v>
      </c>
      <c r="C38" s="430">
        <v>2.87</v>
      </c>
      <c r="D38" s="489">
        <v>0.1</v>
      </c>
      <c r="F38" s="189">
        <v>3</v>
      </c>
      <c r="G38" s="485">
        <v>4.74</v>
      </c>
      <c r="H38" s="436">
        <f t="shared" si="0"/>
        <v>2.97</v>
      </c>
      <c r="I38" s="497">
        <v>2.87</v>
      </c>
      <c r="J38" s="497">
        <v>0.1</v>
      </c>
      <c r="K38" s="430">
        <v>1.92</v>
      </c>
      <c r="L38" s="462">
        <f t="shared" si="1"/>
        <v>4.8900000000000006</v>
      </c>
      <c r="M38" s="436">
        <f t="shared" si="2"/>
        <v>0.96632996632996626</v>
      </c>
      <c r="N38" s="436">
        <f t="shared" si="3"/>
        <v>3.3670033670033669E-2</v>
      </c>
      <c r="Q38"/>
      <c r="R38"/>
      <c r="AL38"/>
      <c r="AM38"/>
      <c r="AN38"/>
      <c r="AP38" s="427">
        <v>3</v>
      </c>
      <c r="AQ38" s="430">
        <v>7.7</v>
      </c>
      <c r="AR38" s="436">
        <v>5.7</v>
      </c>
      <c r="AS38" s="436">
        <v>3.7</v>
      </c>
      <c r="AT38" s="436">
        <v>3.3399886429940824</v>
      </c>
      <c r="AU38" s="436">
        <v>0.36001135700591802</v>
      </c>
      <c r="AV38" s="430">
        <v>2</v>
      </c>
      <c r="AW38" s="436">
        <v>5.7</v>
      </c>
      <c r="AX38" s="457">
        <v>0.90269963324164382</v>
      </c>
      <c r="AY38" s="451">
        <v>9.730036675835621E-2</v>
      </c>
      <c r="AZ38"/>
    </row>
    <row r="39" spans="1:52" x14ac:dyDescent="0.25">
      <c r="A39" s="427">
        <v>4</v>
      </c>
      <c r="B39" s="322">
        <v>6.37</v>
      </c>
      <c r="C39" s="257">
        <v>3.9</v>
      </c>
      <c r="D39" s="488">
        <v>0.1</v>
      </c>
      <c r="F39" s="189">
        <v>4</v>
      </c>
      <c r="G39" s="322">
        <v>6.37</v>
      </c>
      <c r="H39" s="435">
        <f t="shared" si="0"/>
        <v>4</v>
      </c>
      <c r="I39" s="498">
        <v>3.9</v>
      </c>
      <c r="J39" s="496">
        <v>0.1</v>
      </c>
      <c r="K39" s="236">
        <v>2.15</v>
      </c>
      <c r="L39" s="461">
        <f t="shared" si="1"/>
        <v>6.15</v>
      </c>
      <c r="M39" s="435">
        <f t="shared" si="2"/>
        <v>0.97499999999999998</v>
      </c>
      <c r="N39" s="435">
        <f t="shared" si="3"/>
        <v>2.5000000000000001E-2</v>
      </c>
      <c r="Q39"/>
      <c r="R39"/>
      <c r="AL39"/>
      <c r="AM39"/>
      <c r="AN39"/>
      <c r="AP39" s="427">
        <v>4</v>
      </c>
      <c r="AQ39" s="236">
        <v>8.6</v>
      </c>
      <c r="AR39" s="435">
        <v>6.6</v>
      </c>
      <c r="AS39" s="435">
        <v>4.5999999999999996</v>
      </c>
      <c r="AT39" s="435">
        <v>4.1116248918790888</v>
      </c>
      <c r="AU39" s="435">
        <v>0.48837510812091106</v>
      </c>
      <c r="AV39" s="236">
        <v>2</v>
      </c>
      <c r="AW39" s="435">
        <v>6.6</v>
      </c>
      <c r="AX39" s="456">
        <v>0.89383149823458452</v>
      </c>
      <c r="AY39" s="450">
        <v>0.10616850176541545</v>
      </c>
      <c r="AZ39"/>
    </row>
    <row r="40" spans="1:52" x14ac:dyDescent="0.25">
      <c r="A40" s="427">
        <v>5</v>
      </c>
      <c r="B40" s="322">
        <v>7.54</v>
      </c>
      <c r="C40" s="257">
        <v>4.7</v>
      </c>
      <c r="D40" s="488">
        <v>0.1</v>
      </c>
      <c r="F40" s="189">
        <v>5</v>
      </c>
      <c r="G40" s="322">
        <v>7.54</v>
      </c>
      <c r="H40" s="435">
        <f t="shared" si="0"/>
        <v>4.8</v>
      </c>
      <c r="I40" s="498">
        <v>4.7</v>
      </c>
      <c r="J40" s="496">
        <v>0.1</v>
      </c>
      <c r="K40" s="236">
        <v>2.23</v>
      </c>
      <c r="L40" s="461">
        <f t="shared" si="1"/>
        <v>7.0299999999999994</v>
      </c>
      <c r="M40" s="435">
        <f t="shared" si="2"/>
        <v>0.97916666666666674</v>
      </c>
      <c r="N40" s="435">
        <f t="shared" si="3"/>
        <v>2.0833333333333336E-2</v>
      </c>
      <c r="Q40"/>
      <c r="R40"/>
      <c r="AL40"/>
      <c r="AM40"/>
      <c r="AN40"/>
      <c r="AP40" s="427">
        <v>5</v>
      </c>
      <c r="AQ40" s="236">
        <v>9.6999999999999993</v>
      </c>
      <c r="AR40" s="435">
        <v>7.6999999999999993</v>
      </c>
      <c r="AS40" s="435">
        <v>5.6999999999999993</v>
      </c>
      <c r="AT40" s="435">
        <v>5.0097246851735315</v>
      </c>
      <c r="AU40" s="435">
        <v>0.6902753148264672</v>
      </c>
      <c r="AV40" s="236">
        <v>2</v>
      </c>
      <c r="AW40" s="435">
        <v>7.6999999999999984</v>
      </c>
      <c r="AX40" s="456">
        <v>0.87889906757430392</v>
      </c>
      <c r="AY40" s="450">
        <v>0.12110093242569601</v>
      </c>
      <c r="AZ40"/>
    </row>
    <row r="41" spans="1:52" x14ac:dyDescent="0.25">
      <c r="A41" s="427">
        <v>10</v>
      </c>
      <c r="B41" s="485">
        <v>10.44</v>
      </c>
      <c r="C41" s="492">
        <v>7</v>
      </c>
      <c r="D41" s="489">
        <v>0.87</v>
      </c>
      <c r="F41" s="189">
        <v>10</v>
      </c>
      <c r="G41" s="485">
        <v>10.44</v>
      </c>
      <c r="H41" s="436">
        <f t="shared" si="0"/>
        <v>7.87</v>
      </c>
      <c r="I41" s="499">
        <v>7</v>
      </c>
      <c r="J41" s="497">
        <v>0.87</v>
      </c>
      <c r="K41" s="430">
        <v>2.44</v>
      </c>
      <c r="L41" s="462">
        <f t="shared" si="1"/>
        <v>10.31</v>
      </c>
      <c r="M41" s="436">
        <f t="shared" si="2"/>
        <v>0.88945362134688688</v>
      </c>
      <c r="N41" s="436">
        <f t="shared" si="3"/>
        <v>0.11054637865311309</v>
      </c>
      <c r="Q41"/>
      <c r="R41"/>
      <c r="AL41"/>
      <c r="AM41"/>
      <c r="AN41"/>
      <c r="AP41" s="427">
        <v>10</v>
      </c>
      <c r="AQ41" s="430">
        <v>13.1</v>
      </c>
      <c r="AR41" s="436">
        <v>11.1</v>
      </c>
      <c r="AS41" s="436">
        <v>9.1</v>
      </c>
      <c r="AT41" s="436">
        <v>7.4387060216854177</v>
      </c>
      <c r="AU41" s="436">
        <v>1.6612939783145819</v>
      </c>
      <c r="AV41" s="430">
        <v>2</v>
      </c>
      <c r="AW41" s="436">
        <v>11.1</v>
      </c>
      <c r="AX41" s="457">
        <v>0.81744022216323275</v>
      </c>
      <c r="AY41" s="451">
        <v>0.18255977783676725</v>
      </c>
      <c r="AZ41"/>
    </row>
    <row r="42" spans="1:52" x14ac:dyDescent="0.25">
      <c r="A42" s="427">
        <v>20</v>
      </c>
      <c r="B42" s="322">
        <v>14.98</v>
      </c>
      <c r="C42" s="236">
        <v>9.4700000000000006</v>
      </c>
      <c r="D42" s="488">
        <v>3.07</v>
      </c>
      <c r="F42" s="189">
        <v>20</v>
      </c>
      <c r="G42" s="322">
        <v>14.98</v>
      </c>
      <c r="H42" s="435">
        <f t="shared" si="0"/>
        <v>12.540000000000001</v>
      </c>
      <c r="I42" s="496">
        <v>9.4700000000000006</v>
      </c>
      <c r="J42" s="496">
        <v>3.07</v>
      </c>
      <c r="K42" s="236">
        <v>2.44</v>
      </c>
      <c r="L42" s="461">
        <f t="shared" si="1"/>
        <v>14.98</v>
      </c>
      <c r="M42" s="435">
        <f t="shared" si="2"/>
        <v>0.75518341307814996</v>
      </c>
      <c r="N42" s="435">
        <f t="shared" si="3"/>
        <v>0.24481658692185004</v>
      </c>
      <c r="Q42"/>
      <c r="R42"/>
      <c r="AL42"/>
      <c r="AM42"/>
      <c r="AN42"/>
      <c r="AP42" s="427">
        <v>20</v>
      </c>
      <c r="AQ42" s="236">
        <v>18.399999999999999</v>
      </c>
      <c r="AR42" s="435">
        <v>16.399999999999999</v>
      </c>
      <c r="AS42" s="435">
        <v>14.399999999999999</v>
      </c>
      <c r="AT42" s="435">
        <v>10.369983018911812</v>
      </c>
      <c r="AU42" s="435">
        <v>4.0300169810881865</v>
      </c>
      <c r="AV42" s="236">
        <v>2</v>
      </c>
      <c r="AW42" s="435">
        <v>16.399999999999999</v>
      </c>
      <c r="AX42" s="456">
        <v>0.72013770964665369</v>
      </c>
      <c r="AY42" s="450">
        <v>0.27986229035334631</v>
      </c>
      <c r="AZ42"/>
    </row>
    <row r="43" spans="1:52" x14ac:dyDescent="0.25">
      <c r="A43" s="427">
        <v>30</v>
      </c>
      <c r="B43" s="322">
        <v>19.260000000000002</v>
      </c>
      <c r="C43" s="236">
        <v>11.15</v>
      </c>
      <c r="D43" s="488">
        <v>5.62</v>
      </c>
      <c r="F43" s="189">
        <v>30</v>
      </c>
      <c r="G43" s="322">
        <v>19.260000000000002</v>
      </c>
      <c r="H43" s="435">
        <f t="shared" si="0"/>
        <v>16.77</v>
      </c>
      <c r="I43" s="496">
        <v>11.15</v>
      </c>
      <c r="J43" s="496">
        <v>5.62</v>
      </c>
      <c r="K43" s="236">
        <v>2.4900000000000002</v>
      </c>
      <c r="L43" s="461">
        <f t="shared" si="1"/>
        <v>19.259999999999998</v>
      </c>
      <c r="M43" s="435">
        <f t="shared" si="2"/>
        <v>0.66487775790101378</v>
      </c>
      <c r="N43" s="435">
        <f t="shared" si="3"/>
        <v>0.33512224209898628</v>
      </c>
      <c r="Q43"/>
      <c r="R43"/>
      <c r="AL43"/>
      <c r="AM43"/>
      <c r="AN43"/>
      <c r="AP43" s="427">
        <v>30</v>
      </c>
      <c r="AQ43" s="236">
        <v>23.7</v>
      </c>
      <c r="AR43" s="435">
        <v>21.7</v>
      </c>
      <c r="AS43" s="435">
        <v>19.7</v>
      </c>
      <c r="AT43" s="435">
        <v>12.262329030853968</v>
      </c>
      <c r="AU43" s="435">
        <v>7.4376709691460334</v>
      </c>
      <c r="AV43" s="236">
        <v>2</v>
      </c>
      <c r="AW43" s="435">
        <v>21.700000000000003</v>
      </c>
      <c r="AX43" s="456">
        <v>0.6224532502971557</v>
      </c>
      <c r="AY43" s="450">
        <v>0.37754674970284435</v>
      </c>
      <c r="AZ43"/>
    </row>
    <row r="44" spans="1:52" x14ac:dyDescent="0.25">
      <c r="A44" s="427">
        <v>40</v>
      </c>
      <c r="B44" s="322">
        <v>23.83</v>
      </c>
      <c r="C44" s="236">
        <v>12.71</v>
      </c>
      <c r="D44" s="488">
        <v>8.3800000000000008</v>
      </c>
      <c r="F44" s="189">
        <v>40</v>
      </c>
      <c r="G44" s="322">
        <v>23.83</v>
      </c>
      <c r="H44" s="435">
        <f t="shared" si="0"/>
        <v>21.090000000000003</v>
      </c>
      <c r="I44" s="496">
        <v>12.71</v>
      </c>
      <c r="J44" s="496">
        <v>8.3800000000000008</v>
      </c>
      <c r="K44" s="236">
        <v>2.74</v>
      </c>
      <c r="L44" s="461">
        <f t="shared" si="1"/>
        <v>23.830000000000005</v>
      </c>
      <c r="M44" s="435">
        <f t="shared" si="2"/>
        <v>0.60265528686581316</v>
      </c>
      <c r="N44" s="435">
        <f t="shared" si="3"/>
        <v>0.39734471313418679</v>
      </c>
      <c r="Q44"/>
      <c r="R44"/>
      <c r="AL44"/>
      <c r="AM44"/>
      <c r="AN44"/>
      <c r="AP44" s="427">
        <v>40</v>
      </c>
      <c r="AQ44" s="236">
        <v>29.2</v>
      </c>
      <c r="AR44" s="435">
        <v>27.2</v>
      </c>
      <c r="AS44" s="435">
        <v>25.2</v>
      </c>
      <c r="AT44" s="435">
        <v>14.154818829943778</v>
      </c>
      <c r="AU44" s="435">
        <v>11.045181170056225</v>
      </c>
      <c r="AV44" s="236">
        <v>2</v>
      </c>
      <c r="AW44" s="435">
        <v>27.200000000000003</v>
      </c>
      <c r="AX44" s="456">
        <v>0.56169915991840391</v>
      </c>
      <c r="AY44" s="450">
        <v>0.4383008400815962</v>
      </c>
      <c r="AZ44"/>
    </row>
    <row r="45" spans="1:52" x14ac:dyDescent="0.25">
      <c r="A45" s="427">
        <v>50</v>
      </c>
      <c r="B45" s="322">
        <v>28.96</v>
      </c>
      <c r="C45" s="236">
        <v>14.21</v>
      </c>
      <c r="D45" s="488">
        <v>11.86</v>
      </c>
      <c r="F45" s="189">
        <v>50</v>
      </c>
      <c r="G45" s="322">
        <v>28.96</v>
      </c>
      <c r="H45" s="435">
        <f t="shared" si="0"/>
        <v>26.07</v>
      </c>
      <c r="I45" s="496">
        <v>14.21</v>
      </c>
      <c r="J45" s="496">
        <v>11.86</v>
      </c>
      <c r="K45" s="236">
        <v>2.89</v>
      </c>
      <c r="L45" s="461">
        <f t="shared" si="1"/>
        <v>28.96</v>
      </c>
      <c r="M45" s="435">
        <f t="shared" si="2"/>
        <v>0.54507096279248179</v>
      </c>
      <c r="N45" s="435">
        <f t="shared" si="3"/>
        <v>0.45492903720751821</v>
      </c>
      <c r="Q45"/>
      <c r="R45"/>
      <c r="AL45"/>
      <c r="AM45"/>
      <c r="AN45"/>
      <c r="AP45" s="427">
        <v>50</v>
      </c>
      <c r="AQ45" s="236">
        <v>35.200000000000003</v>
      </c>
      <c r="AR45" s="435">
        <v>33.200000000000003</v>
      </c>
      <c r="AS45" s="435">
        <v>31.200000000000003</v>
      </c>
      <c r="AT45" s="435">
        <v>16.157631521143077</v>
      </c>
      <c r="AU45" s="435">
        <v>15.042368478856929</v>
      </c>
      <c r="AV45" s="236">
        <v>2</v>
      </c>
      <c r="AW45" s="435">
        <v>33.200000000000003</v>
      </c>
      <c r="AX45" s="456">
        <v>0.51787280516484213</v>
      </c>
      <c r="AY45" s="450">
        <v>0.48212719483515792</v>
      </c>
      <c r="AZ45"/>
    </row>
    <row r="46" spans="1:52" x14ac:dyDescent="0.25">
      <c r="A46" s="427">
        <v>60</v>
      </c>
      <c r="B46" s="322">
        <v>34.119999999999997</v>
      </c>
      <c r="C46" s="236">
        <v>15.56</v>
      </c>
      <c r="D46" s="488">
        <v>15.79</v>
      </c>
      <c r="F46" s="189">
        <v>60</v>
      </c>
      <c r="G46" s="322">
        <v>34.119999999999997</v>
      </c>
      <c r="H46" s="435">
        <f t="shared" si="0"/>
        <v>31.35</v>
      </c>
      <c r="I46" s="496">
        <v>15.56</v>
      </c>
      <c r="J46" s="496">
        <v>15.79</v>
      </c>
      <c r="K46" s="236">
        <v>2.77</v>
      </c>
      <c r="L46" s="461">
        <f t="shared" si="1"/>
        <v>34.120000000000005</v>
      </c>
      <c r="M46" s="435">
        <f t="shared" si="2"/>
        <v>0.49633173843700157</v>
      </c>
      <c r="N46" s="435">
        <f t="shared" si="3"/>
        <v>0.50366826156299838</v>
      </c>
      <c r="Q46"/>
      <c r="R46"/>
      <c r="AL46"/>
      <c r="AM46"/>
      <c r="AN46"/>
      <c r="AP46" s="427">
        <v>60</v>
      </c>
      <c r="AQ46" s="236">
        <v>42</v>
      </c>
      <c r="AR46" s="435">
        <v>40</v>
      </c>
      <c r="AS46" s="435">
        <v>38</v>
      </c>
      <c r="AT46" s="435">
        <v>18.36125186677884</v>
      </c>
      <c r="AU46" s="435">
        <v>19.63874813322116</v>
      </c>
      <c r="AV46" s="236">
        <v>2</v>
      </c>
      <c r="AW46" s="435">
        <v>40</v>
      </c>
      <c r="AX46" s="456">
        <v>0.48319083859944312</v>
      </c>
      <c r="AY46" s="450">
        <v>0.51680916140055688</v>
      </c>
      <c r="AZ46"/>
    </row>
    <row r="47" spans="1:52" x14ac:dyDescent="0.25">
      <c r="A47" s="427">
        <v>70</v>
      </c>
      <c r="B47" s="485">
        <v>39.270000000000003</v>
      </c>
      <c r="C47" s="430">
        <v>16.78</v>
      </c>
      <c r="D47" s="489">
        <v>19.670000000000002</v>
      </c>
      <c r="F47" s="189">
        <v>70</v>
      </c>
      <c r="G47" s="485">
        <v>39.270000000000003</v>
      </c>
      <c r="H47" s="436">
        <f t="shared" si="0"/>
        <v>36.450000000000003</v>
      </c>
      <c r="I47" s="497">
        <v>16.78</v>
      </c>
      <c r="J47" s="497">
        <v>19.670000000000002</v>
      </c>
      <c r="K47" s="430">
        <v>2.82</v>
      </c>
      <c r="L47" s="462">
        <f t="shared" si="1"/>
        <v>39.270000000000003</v>
      </c>
      <c r="M47" s="436">
        <f t="shared" si="2"/>
        <v>0.46035665294924555</v>
      </c>
      <c r="N47" s="436">
        <f t="shared" si="3"/>
        <v>0.53964334705075445</v>
      </c>
      <c r="Q47"/>
      <c r="R47"/>
      <c r="AL47"/>
      <c r="AM47"/>
      <c r="AN47"/>
      <c r="AP47" s="427">
        <v>70</v>
      </c>
      <c r="AQ47" s="430">
        <v>49.6</v>
      </c>
      <c r="AR47" s="436">
        <v>47.6</v>
      </c>
      <c r="AS47" s="436">
        <v>45.6</v>
      </c>
      <c r="AT47" s="436">
        <v>20.702151694764382</v>
      </c>
      <c r="AU47" s="436">
        <v>24.897848305235623</v>
      </c>
      <c r="AV47" s="430">
        <v>2</v>
      </c>
      <c r="AW47" s="436">
        <v>47.600000000000009</v>
      </c>
      <c r="AX47" s="457">
        <v>0.4539945547097452</v>
      </c>
      <c r="AY47" s="451">
        <v>0.54600544529025485</v>
      </c>
      <c r="AZ47"/>
    </row>
    <row r="48" spans="1:52" x14ac:dyDescent="0.25">
      <c r="A48" s="427">
        <v>80</v>
      </c>
      <c r="B48" s="322">
        <v>44.87</v>
      </c>
      <c r="C48" s="236">
        <v>17.98</v>
      </c>
      <c r="D48" s="488">
        <v>24.12</v>
      </c>
      <c r="F48" s="189">
        <v>80</v>
      </c>
      <c r="G48" s="322">
        <v>44.87</v>
      </c>
      <c r="H48" s="435">
        <f t="shared" si="0"/>
        <v>42.1</v>
      </c>
      <c r="I48" s="496">
        <v>17.98</v>
      </c>
      <c r="J48" s="496">
        <v>24.12</v>
      </c>
      <c r="K48" s="236">
        <v>2.77</v>
      </c>
      <c r="L48" s="461">
        <f t="shared" si="1"/>
        <v>44.870000000000005</v>
      </c>
      <c r="M48" s="435">
        <f t="shared" si="2"/>
        <v>0.42707838479809973</v>
      </c>
      <c r="N48" s="435">
        <f t="shared" si="3"/>
        <v>0.57292161520190021</v>
      </c>
      <c r="Q48"/>
      <c r="R48"/>
      <c r="AL48"/>
      <c r="AM48"/>
      <c r="AN48"/>
      <c r="AP48" s="427">
        <v>80</v>
      </c>
      <c r="AQ48" s="236">
        <v>56.6</v>
      </c>
      <c r="AR48" s="435">
        <v>54.6</v>
      </c>
      <c r="AS48" s="435">
        <v>52.6</v>
      </c>
      <c r="AT48" s="435">
        <v>22.530535934516177</v>
      </c>
      <c r="AU48" s="435">
        <v>30.069464065483817</v>
      </c>
      <c r="AV48" s="236">
        <v>2</v>
      </c>
      <c r="AW48" s="435">
        <v>54.599999999999994</v>
      </c>
      <c r="AX48" s="456">
        <v>0.42833718506684748</v>
      </c>
      <c r="AY48" s="450">
        <v>0.57166281493315241</v>
      </c>
      <c r="AZ48"/>
    </row>
    <row r="49" spans="1:52" x14ac:dyDescent="0.25">
      <c r="A49" s="427">
        <v>90</v>
      </c>
      <c r="B49" s="322">
        <v>50.78</v>
      </c>
      <c r="C49" s="236">
        <v>19.34</v>
      </c>
      <c r="D49" s="488">
        <v>28.56</v>
      </c>
      <c r="F49" s="189">
        <v>90</v>
      </c>
      <c r="G49" s="322">
        <v>50.78</v>
      </c>
      <c r="H49" s="435">
        <f t="shared" si="0"/>
        <v>47.9</v>
      </c>
      <c r="I49" s="496">
        <v>19.34</v>
      </c>
      <c r="J49" s="496">
        <v>28.56</v>
      </c>
      <c r="K49" s="236">
        <v>2.88</v>
      </c>
      <c r="L49" s="461">
        <f t="shared" si="1"/>
        <v>50.78</v>
      </c>
      <c r="M49" s="435">
        <f t="shared" si="2"/>
        <v>0.40375782881002087</v>
      </c>
      <c r="N49" s="435">
        <f t="shared" si="3"/>
        <v>0.59624217118997913</v>
      </c>
      <c r="Q49"/>
      <c r="R49"/>
      <c r="AL49"/>
      <c r="AM49"/>
      <c r="AN49"/>
      <c r="AP49" s="427">
        <v>90</v>
      </c>
      <c r="AQ49" s="236">
        <v>63.5</v>
      </c>
      <c r="AR49" s="435">
        <v>61.5</v>
      </c>
      <c r="AS49" s="435">
        <v>59.5</v>
      </c>
      <c r="AT49" s="435">
        <v>24.102699364076965</v>
      </c>
      <c r="AU49" s="435">
        <v>35.397300635923038</v>
      </c>
      <c r="AV49" s="236">
        <v>2</v>
      </c>
      <c r="AW49" s="435">
        <v>61.5</v>
      </c>
      <c r="AX49" s="456">
        <v>0.40508738427020108</v>
      </c>
      <c r="AY49" s="450">
        <v>0.59491261572979892</v>
      </c>
      <c r="AZ49"/>
    </row>
    <row r="50" spans="1:52" x14ac:dyDescent="0.25">
      <c r="A50" s="431">
        <v>100</v>
      </c>
      <c r="B50" s="490">
        <v>56.03</v>
      </c>
      <c r="C50" s="432">
        <v>20.41</v>
      </c>
      <c r="D50" s="491">
        <v>32.549999999999997</v>
      </c>
      <c r="F50" s="189">
        <v>100</v>
      </c>
      <c r="G50" s="485">
        <v>56.03</v>
      </c>
      <c r="H50" s="436">
        <f t="shared" si="0"/>
        <v>52.959999999999994</v>
      </c>
      <c r="I50" s="500">
        <v>20.41</v>
      </c>
      <c r="J50" s="500">
        <v>32.549999999999997</v>
      </c>
      <c r="K50" s="430">
        <v>3.07</v>
      </c>
      <c r="L50" s="463">
        <f t="shared" si="1"/>
        <v>56.029999999999994</v>
      </c>
      <c r="M50" s="436">
        <f t="shared" si="2"/>
        <v>0.38538519637462243</v>
      </c>
      <c r="N50" s="436">
        <f t="shared" si="3"/>
        <v>0.61461480362537768</v>
      </c>
      <c r="Q50"/>
      <c r="R50"/>
      <c r="AL50"/>
      <c r="AM50"/>
      <c r="AN50"/>
      <c r="AP50" s="431">
        <v>100</v>
      </c>
      <c r="AQ50" s="432">
        <v>70.5</v>
      </c>
      <c r="AR50" s="437">
        <v>68.5</v>
      </c>
      <c r="AS50" s="437">
        <v>66.5</v>
      </c>
      <c r="AT50" s="437">
        <v>25.505588875992704</v>
      </c>
      <c r="AU50" s="437">
        <v>40.9944111240073</v>
      </c>
      <c r="AV50" s="432">
        <v>2</v>
      </c>
      <c r="AW50" s="437">
        <v>68.5</v>
      </c>
      <c r="AX50" s="458">
        <v>0.38354268986455192</v>
      </c>
      <c r="AY50" s="452">
        <v>0.61645731013544813</v>
      </c>
      <c r="AZ50"/>
    </row>
    <row r="51" spans="1:52" x14ac:dyDescent="0.25">
      <c r="E51"/>
      <c r="F51"/>
      <c r="G51"/>
      <c r="H51"/>
      <c r="I51"/>
      <c r="J51"/>
      <c r="K51"/>
      <c r="L51"/>
      <c r="M51"/>
      <c r="N51"/>
      <c r="O51"/>
      <c r="Q51"/>
      <c r="R51"/>
      <c r="AL51"/>
      <c r="AM51"/>
      <c r="AN51"/>
      <c r="AZ51"/>
    </row>
    <row r="52" spans="1:52" x14ac:dyDescent="0.25">
      <c r="E52"/>
      <c r="F52"/>
      <c r="G52"/>
      <c r="H52"/>
      <c r="I52"/>
      <c r="J52"/>
      <c r="K52"/>
      <c r="L52"/>
      <c r="M52"/>
      <c r="N52"/>
      <c r="O52"/>
      <c r="Q52"/>
      <c r="R52"/>
      <c r="AL52"/>
      <c r="AM52"/>
      <c r="AN52"/>
      <c r="AP52"/>
      <c r="AQ52"/>
      <c r="AR52"/>
      <c r="AT52"/>
      <c r="AU52"/>
      <c r="AV52"/>
      <c r="AW52"/>
      <c r="AX52"/>
      <c r="AY52"/>
      <c r="AZ52"/>
    </row>
    <row r="53" spans="1:52" x14ac:dyDescent="0.25">
      <c r="A53" s="424"/>
      <c r="B53" s="425"/>
      <c r="C53" s="425"/>
      <c r="D53" s="426"/>
      <c r="F53" s="493">
        <v>3252</v>
      </c>
      <c r="G53" s="494" t="s">
        <v>272</v>
      </c>
      <c r="H53" s="448"/>
      <c r="I53" s="189"/>
      <c r="J53" s="189"/>
      <c r="K53" s="189"/>
      <c r="L53" s="443"/>
      <c r="M53" s="443"/>
      <c r="N53" s="443"/>
      <c r="O53"/>
      <c r="Q53"/>
      <c r="R53"/>
      <c r="AP53" s="424"/>
      <c r="AQ53" s="459" t="s">
        <v>258</v>
      </c>
      <c r="AR53" s="447" t="s">
        <v>254</v>
      </c>
      <c r="AS53" s="447" t="s">
        <v>253</v>
      </c>
      <c r="AT53" s="425"/>
      <c r="AU53" s="425"/>
      <c r="AV53" s="425"/>
      <c r="AW53" s="442"/>
      <c r="AX53" s="442"/>
      <c r="AY53" s="445" t="s">
        <v>251</v>
      </c>
    </row>
    <row r="54" spans="1:52" x14ac:dyDescent="0.25">
      <c r="A54" s="427"/>
      <c r="B54" s="189">
        <v>3253</v>
      </c>
      <c r="C54" s="189"/>
      <c r="D54" s="428"/>
      <c r="F54" s="493" t="s">
        <v>247</v>
      </c>
      <c r="G54" s="189"/>
      <c r="H54" s="189"/>
      <c r="I54" s="566" t="s">
        <v>282</v>
      </c>
      <c r="J54" s="189"/>
      <c r="K54" s="189"/>
      <c r="L54" s="493" t="s">
        <v>271</v>
      </c>
      <c r="M54" s="443"/>
      <c r="N54" s="443"/>
      <c r="O54"/>
      <c r="Q54"/>
      <c r="R54"/>
      <c r="AP54" s="453" t="s">
        <v>248</v>
      </c>
      <c r="AQ54" s="189"/>
      <c r="AR54" s="446">
        <v>-2</v>
      </c>
      <c r="AS54" s="446">
        <v>-2</v>
      </c>
      <c r="AT54" s="189"/>
      <c r="AU54" s="189"/>
      <c r="AV54" s="189"/>
      <c r="AW54" s="443" t="s">
        <v>244</v>
      </c>
      <c r="AX54" s="443"/>
      <c r="AY54" s="444"/>
    </row>
    <row r="55" spans="1:52" x14ac:dyDescent="0.25">
      <c r="A55" s="427" t="s">
        <v>2</v>
      </c>
      <c r="B55" s="189" t="s">
        <v>19</v>
      </c>
      <c r="C55" s="189" t="s">
        <v>28</v>
      </c>
      <c r="D55" s="486" t="s">
        <v>27</v>
      </c>
      <c r="F55" s="189" t="s">
        <v>2</v>
      </c>
      <c r="G55" s="189" t="s">
        <v>19</v>
      </c>
      <c r="H55" s="443" t="s">
        <v>245</v>
      </c>
      <c r="I55" s="189" t="s">
        <v>28</v>
      </c>
      <c r="J55" s="443" t="s">
        <v>27</v>
      </c>
      <c r="K55" s="443" t="s">
        <v>252</v>
      </c>
      <c r="L55" s="443" t="s">
        <v>106</v>
      </c>
      <c r="M55" s="443" t="s">
        <v>243</v>
      </c>
      <c r="N55" s="443" t="s">
        <v>255</v>
      </c>
      <c r="O55"/>
      <c r="Q55"/>
      <c r="R55"/>
      <c r="AP55" s="427" t="s">
        <v>2</v>
      </c>
      <c r="AQ55" s="189"/>
      <c r="AR55" s="448" t="s">
        <v>162</v>
      </c>
      <c r="AS55" s="448" t="s">
        <v>246</v>
      </c>
      <c r="AT55" s="189" t="s">
        <v>28</v>
      </c>
      <c r="AU55" s="443" t="s">
        <v>27</v>
      </c>
      <c r="AV55" s="443" t="s">
        <v>91</v>
      </c>
      <c r="AW55" s="443" t="s">
        <v>106</v>
      </c>
      <c r="AX55" s="443" t="s">
        <v>243</v>
      </c>
      <c r="AY55" s="454" t="s">
        <v>256</v>
      </c>
    </row>
    <row r="56" spans="1:52" x14ac:dyDescent="0.25">
      <c r="A56" s="427">
        <v>1</v>
      </c>
      <c r="B56" s="504">
        <v>2.99</v>
      </c>
      <c r="C56" s="505">
        <v>0.69</v>
      </c>
      <c r="D56" s="506">
        <v>0.45</v>
      </c>
      <c r="F56" s="189">
        <v>1</v>
      </c>
      <c r="G56" s="504">
        <v>2.99</v>
      </c>
      <c r="H56" s="467">
        <f>I56+J56</f>
        <v>0.78999999999999992</v>
      </c>
      <c r="I56" s="505">
        <v>0.69</v>
      </c>
      <c r="J56" s="505">
        <v>0.1</v>
      </c>
      <c r="K56" s="505">
        <v>1.85</v>
      </c>
      <c r="L56" s="467">
        <f>SUM(I56:K56)</f>
        <v>2.64</v>
      </c>
      <c r="M56" s="467">
        <f>I56/H56</f>
        <v>0.87341772151898733</v>
      </c>
      <c r="N56" s="467">
        <f>J56/H56</f>
        <v>0.12658227848101267</v>
      </c>
      <c r="O56"/>
      <c r="Q56"/>
      <c r="R56"/>
      <c r="AP56" s="427">
        <v>1</v>
      </c>
      <c r="AQ56" s="429">
        <v>5.2</v>
      </c>
      <c r="AR56" s="434">
        <v>3.2</v>
      </c>
      <c r="AS56" s="434">
        <v>1.2000000000000002</v>
      </c>
      <c r="AT56" s="434">
        <v>1.1250000000000002</v>
      </c>
      <c r="AU56" s="434">
        <v>7.5000000000000011E-2</v>
      </c>
      <c r="AV56" s="429">
        <v>2</v>
      </c>
      <c r="AW56" s="434">
        <v>3.2</v>
      </c>
      <c r="AX56" s="455">
        <v>0.9375</v>
      </c>
      <c r="AY56" s="449">
        <v>6.25E-2</v>
      </c>
    </row>
    <row r="57" spans="1:52" x14ac:dyDescent="0.25">
      <c r="A57" s="427">
        <v>2</v>
      </c>
      <c r="B57" s="507">
        <v>3.73</v>
      </c>
      <c r="C57" s="508">
        <v>1.32</v>
      </c>
      <c r="D57" s="509">
        <v>0.53</v>
      </c>
      <c r="F57" s="189">
        <v>2</v>
      </c>
      <c r="G57" s="507">
        <v>3.73</v>
      </c>
      <c r="H57" s="468">
        <f t="shared" ref="H57:H70" si="4">I57+J57</f>
        <v>1.4200000000000002</v>
      </c>
      <c r="I57" s="508">
        <v>1.32</v>
      </c>
      <c r="J57" s="508">
        <v>0.1</v>
      </c>
      <c r="K57" s="508">
        <v>1.88</v>
      </c>
      <c r="L57" s="468">
        <f t="shared" ref="L57:L70" si="5">SUM(I57:K57)</f>
        <v>3.3</v>
      </c>
      <c r="M57" s="468">
        <f t="shared" ref="M57:M70" si="6">I57/H57</f>
        <v>0.92957746478873238</v>
      </c>
      <c r="N57" s="468">
        <f t="shared" ref="N57:N70" si="7">J57/H57</f>
        <v>7.0422535211267609E-2</v>
      </c>
      <c r="O57"/>
      <c r="P57"/>
      <c r="Q57"/>
      <c r="R57"/>
      <c r="AP57" s="427">
        <v>2</v>
      </c>
      <c r="AQ57" s="236">
        <v>6.4</v>
      </c>
      <c r="AR57" s="435">
        <v>4.4000000000000004</v>
      </c>
      <c r="AS57" s="435">
        <v>2.4000000000000004</v>
      </c>
      <c r="AT57" s="435">
        <v>2.2191780821917808</v>
      </c>
      <c r="AU57" s="435">
        <v>0.18082191780821918</v>
      </c>
      <c r="AV57" s="236">
        <v>2</v>
      </c>
      <c r="AW57" s="435">
        <v>4.4000000000000004</v>
      </c>
      <c r="AX57" s="456">
        <v>0.92465753424657526</v>
      </c>
      <c r="AY57" s="450">
        <v>7.5342465753424653E-2</v>
      </c>
    </row>
    <row r="58" spans="1:52" x14ac:dyDescent="0.25">
      <c r="A58" s="427">
        <v>3</v>
      </c>
      <c r="B58" s="510">
        <v>4.3</v>
      </c>
      <c r="C58" s="511">
        <v>1.83</v>
      </c>
      <c r="D58" s="512">
        <v>0.49</v>
      </c>
      <c r="F58" s="189">
        <v>3</v>
      </c>
      <c r="G58" s="510">
        <v>4.3</v>
      </c>
      <c r="H58" s="469">
        <f t="shared" si="4"/>
        <v>1.9000000000000001</v>
      </c>
      <c r="I58" s="511">
        <v>1.8</v>
      </c>
      <c r="J58" s="511">
        <v>0.1</v>
      </c>
      <c r="K58" s="511">
        <v>1.98</v>
      </c>
      <c r="L58" s="469">
        <f t="shared" si="5"/>
        <v>3.88</v>
      </c>
      <c r="M58" s="469">
        <f t="shared" si="6"/>
        <v>0.94736842105263153</v>
      </c>
      <c r="N58" s="469">
        <f t="shared" si="7"/>
        <v>5.2631578947368418E-2</v>
      </c>
      <c r="O58"/>
      <c r="P58"/>
      <c r="Q58"/>
      <c r="R58"/>
      <c r="AP58" s="427">
        <v>3</v>
      </c>
      <c r="AQ58" s="430">
        <v>7.7</v>
      </c>
      <c r="AR58" s="436">
        <v>5.7</v>
      </c>
      <c r="AS58" s="436">
        <v>3.7</v>
      </c>
      <c r="AT58" s="436">
        <v>3.3719211822660098</v>
      </c>
      <c r="AU58" s="436">
        <v>0.32807881773399011</v>
      </c>
      <c r="AV58" s="430">
        <v>2</v>
      </c>
      <c r="AW58" s="436">
        <v>5.6999999999999993</v>
      </c>
      <c r="AX58" s="457">
        <v>0.91133004926108363</v>
      </c>
      <c r="AY58" s="451">
        <v>8.8669950738916245E-2</v>
      </c>
    </row>
    <row r="59" spans="1:52" x14ac:dyDescent="0.25">
      <c r="A59" s="427">
        <v>4</v>
      </c>
      <c r="B59" s="507">
        <v>4.87</v>
      </c>
      <c r="C59" s="508">
        <v>2.38</v>
      </c>
      <c r="D59" s="509">
        <v>0.49</v>
      </c>
      <c r="F59" s="189">
        <v>4</v>
      </c>
      <c r="G59" s="507">
        <v>4.87</v>
      </c>
      <c r="H59" s="468">
        <f t="shared" si="4"/>
        <v>2.3200000000000003</v>
      </c>
      <c r="I59" s="508">
        <v>2.2000000000000002</v>
      </c>
      <c r="J59" s="508">
        <v>0.12</v>
      </c>
      <c r="K59" s="508">
        <v>2</v>
      </c>
      <c r="L59" s="468">
        <f t="shared" si="5"/>
        <v>4.32</v>
      </c>
      <c r="M59" s="468">
        <f t="shared" si="6"/>
        <v>0.94827586206896552</v>
      </c>
      <c r="N59" s="468">
        <f t="shared" si="7"/>
        <v>5.1724137931034475E-2</v>
      </c>
      <c r="O59"/>
      <c r="P59"/>
      <c r="Q59"/>
      <c r="R59"/>
      <c r="AP59" s="427">
        <v>4</v>
      </c>
      <c r="AQ59" s="236">
        <v>8.6</v>
      </c>
      <c r="AR59" s="435">
        <v>6.6</v>
      </c>
      <c r="AS59" s="435">
        <v>4.5999999999999996</v>
      </c>
      <c r="AT59" s="435">
        <v>4.1490196078431367</v>
      </c>
      <c r="AU59" s="435">
        <v>0.45098039215686275</v>
      </c>
      <c r="AV59" s="236">
        <v>2</v>
      </c>
      <c r="AW59" s="435">
        <v>6.6</v>
      </c>
      <c r="AX59" s="456">
        <v>0.90196078431372551</v>
      </c>
      <c r="AY59" s="450">
        <v>9.8039215686274522E-2</v>
      </c>
    </row>
    <row r="60" spans="1:52" x14ac:dyDescent="0.25">
      <c r="A60" s="427">
        <v>5</v>
      </c>
      <c r="B60" s="507">
        <v>5.36</v>
      </c>
      <c r="C60" s="508">
        <v>2.92</v>
      </c>
      <c r="D60" s="509">
        <v>0.65</v>
      </c>
      <c r="F60" s="189">
        <v>5</v>
      </c>
      <c r="G60" s="507">
        <v>5.36</v>
      </c>
      <c r="H60" s="468">
        <f t="shared" si="4"/>
        <v>3.08</v>
      </c>
      <c r="I60" s="508">
        <v>2.9</v>
      </c>
      <c r="J60" s="508">
        <v>0.18</v>
      </c>
      <c r="K60" s="508">
        <v>1.79</v>
      </c>
      <c r="L60" s="468">
        <f t="shared" si="5"/>
        <v>4.87</v>
      </c>
      <c r="M60" s="468">
        <f t="shared" si="6"/>
        <v>0.94155844155844148</v>
      </c>
      <c r="N60" s="468">
        <f t="shared" si="7"/>
        <v>5.844155844155844E-2</v>
      </c>
      <c r="O60"/>
      <c r="P60"/>
      <c r="Q60"/>
      <c r="R60"/>
      <c r="AP60" s="427">
        <v>5</v>
      </c>
      <c r="AQ60" s="236">
        <v>9.6999999999999993</v>
      </c>
      <c r="AR60" s="435">
        <v>7.6999999999999993</v>
      </c>
      <c r="AS60" s="435">
        <v>5.6999999999999993</v>
      </c>
      <c r="AT60" s="435">
        <v>5.115384615384615</v>
      </c>
      <c r="AU60" s="435">
        <v>0.58461538461538465</v>
      </c>
      <c r="AV60" s="236">
        <v>2</v>
      </c>
      <c r="AW60" s="435">
        <v>7.6999999999999993</v>
      </c>
      <c r="AX60" s="456">
        <v>0.89743589743589747</v>
      </c>
      <c r="AY60" s="450">
        <v>0.10256410256410257</v>
      </c>
    </row>
    <row r="61" spans="1:52" x14ac:dyDescent="0.25">
      <c r="A61" s="427">
        <v>10</v>
      </c>
      <c r="B61" s="510">
        <v>7.56</v>
      </c>
      <c r="C61" s="511">
        <v>4.91</v>
      </c>
      <c r="D61" s="512">
        <v>0.82</v>
      </c>
      <c r="F61" s="189">
        <v>10</v>
      </c>
      <c r="G61" s="510">
        <v>7.56</v>
      </c>
      <c r="H61" s="469">
        <f t="shared" si="4"/>
        <v>5.7200000000000006</v>
      </c>
      <c r="I61" s="511">
        <v>4.9000000000000004</v>
      </c>
      <c r="J61" s="511">
        <v>0.82</v>
      </c>
      <c r="K61" s="511">
        <v>1.83</v>
      </c>
      <c r="L61" s="469">
        <f t="shared" si="5"/>
        <v>7.5500000000000007</v>
      </c>
      <c r="M61" s="469">
        <f t="shared" si="6"/>
        <v>0.85664335664335656</v>
      </c>
      <c r="N61" s="469">
        <f t="shared" si="7"/>
        <v>0.14335664335664333</v>
      </c>
      <c r="O61"/>
      <c r="P61"/>
      <c r="Q61"/>
      <c r="R61"/>
      <c r="AP61" s="427">
        <v>10</v>
      </c>
      <c r="AQ61" s="430">
        <v>13.1</v>
      </c>
      <c r="AR61" s="436">
        <v>11.1</v>
      </c>
      <c r="AS61" s="436">
        <v>9.1</v>
      </c>
      <c r="AT61" s="436">
        <v>7.8702702702702707</v>
      </c>
      <c r="AU61" s="436">
        <v>1.2297297297297298</v>
      </c>
      <c r="AV61" s="430">
        <v>2</v>
      </c>
      <c r="AW61" s="436">
        <v>11.100000000000001</v>
      </c>
      <c r="AX61" s="457">
        <v>0.86486486486486491</v>
      </c>
      <c r="AY61" s="451">
        <v>0.13513513513513514</v>
      </c>
    </row>
    <row r="62" spans="1:52" x14ac:dyDescent="0.25">
      <c r="A62" s="427">
        <v>20</v>
      </c>
      <c r="B62" s="507">
        <v>11.1</v>
      </c>
      <c r="C62" s="508">
        <v>7.37</v>
      </c>
      <c r="D62" s="509">
        <v>1.96</v>
      </c>
      <c r="F62" s="189">
        <v>20</v>
      </c>
      <c r="G62" s="507">
        <v>11.1</v>
      </c>
      <c r="H62" s="468">
        <f t="shared" si="4"/>
        <v>9.33</v>
      </c>
      <c r="I62" s="508">
        <v>7.37</v>
      </c>
      <c r="J62" s="508">
        <v>1.96</v>
      </c>
      <c r="K62" s="508">
        <v>1.77</v>
      </c>
      <c r="L62" s="468">
        <f t="shared" si="5"/>
        <v>11.1</v>
      </c>
      <c r="M62" s="468">
        <f t="shared" si="6"/>
        <v>0.789924973204716</v>
      </c>
      <c r="N62" s="468">
        <f t="shared" si="7"/>
        <v>0.21007502679528403</v>
      </c>
      <c r="O62"/>
      <c r="P62"/>
      <c r="Q62"/>
      <c r="R62"/>
      <c r="AP62" s="427">
        <v>20</v>
      </c>
      <c r="AQ62" s="236">
        <v>18.399999999999999</v>
      </c>
      <c r="AR62" s="435">
        <v>16.399999999999999</v>
      </c>
      <c r="AS62" s="435">
        <v>14.399999999999999</v>
      </c>
      <c r="AT62" s="435">
        <v>11.40818986213046</v>
      </c>
      <c r="AU62" s="435">
        <v>2.9918101378695368</v>
      </c>
      <c r="AV62" s="236">
        <v>2</v>
      </c>
      <c r="AW62" s="435">
        <v>16.399999999999999</v>
      </c>
      <c r="AX62" s="456">
        <v>0.79223540709239315</v>
      </c>
      <c r="AY62" s="450">
        <v>0.20776459290760674</v>
      </c>
    </row>
    <row r="63" spans="1:52" x14ac:dyDescent="0.25">
      <c r="A63" s="427">
        <v>30</v>
      </c>
      <c r="B63" s="507">
        <v>14.94</v>
      </c>
      <c r="C63" s="508">
        <v>9.15</v>
      </c>
      <c r="D63" s="509">
        <v>4.01</v>
      </c>
      <c r="F63" s="189">
        <v>30</v>
      </c>
      <c r="G63" s="507">
        <v>14.94</v>
      </c>
      <c r="H63" s="468">
        <f t="shared" si="4"/>
        <v>13.16</v>
      </c>
      <c r="I63" s="508">
        <v>9.15</v>
      </c>
      <c r="J63" s="508">
        <v>4.01</v>
      </c>
      <c r="K63" s="508">
        <v>1.78</v>
      </c>
      <c r="L63" s="468">
        <f t="shared" si="5"/>
        <v>14.94</v>
      </c>
      <c r="M63" s="468">
        <f t="shared" si="6"/>
        <v>0.69528875379939215</v>
      </c>
      <c r="N63" s="468">
        <f t="shared" si="7"/>
        <v>0.30471124620060791</v>
      </c>
      <c r="O63"/>
      <c r="P63"/>
      <c r="Q63"/>
      <c r="R63"/>
      <c r="AP63" s="427">
        <v>30</v>
      </c>
      <c r="AQ63" s="236">
        <v>23.7</v>
      </c>
      <c r="AR63" s="435">
        <v>21.7</v>
      </c>
      <c r="AS63" s="435">
        <v>19.7</v>
      </c>
      <c r="AT63" s="435">
        <v>13.698541032042327</v>
      </c>
      <c r="AU63" s="435">
        <v>6.0014589679576726</v>
      </c>
      <c r="AV63" s="236">
        <v>2</v>
      </c>
      <c r="AW63" s="435">
        <v>21.7</v>
      </c>
      <c r="AX63" s="456">
        <v>0.69535741279402674</v>
      </c>
      <c r="AY63" s="450">
        <v>0.30464258720597326</v>
      </c>
    </row>
    <row r="64" spans="1:52" x14ac:dyDescent="0.25">
      <c r="A64" s="427">
        <v>40</v>
      </c>
      <c r="B64" s="507">
        <v>19.149999999999999</v>
      </c>
      <c r="C64" s="508">
        <v>10.63</v>
      </c>
      <c r="D64" s="509">
        <v>6.54</v>
      </c>
      <c r="F64" s="189">
        <v>40</v>
      </c>
      <c r="G64" s="507">
        <v>19.149999999999999</v>
      </c>
      <c r="H64" s="468">
        <f t="shared" si="4"/>
        <v>17.170000000000002</v>
      </c>
      <c r="I64" s="508">
        <v>10.63</v>
      </c>
      <c r="J64" s="508">
        <v>6.54</v>
      </c>
      <c r="K64" s="508">
        <v>1.98</v>
      </c>
      <c r="L64" s="468">
        <f t="shared" si="5"/>
        <v>19.150000000000002</v>
      </c>
      <c r="M64" s="468">
        <f t="shared" si="6"/>
        <v>0.61910308677926618</v>
      </c>
      <c r="N64" s="468">
        <f t="shared" si="7"/>
        <v>0.38089691322073382</v>
      </c>
      <c r="O64"/>
      <c r="P64"/>
      <c r="Q64"/>
      <c r="R64"/>
      <c r="AP64" s="427">
        <v>40</v>
      </c>
      <c r="AQ64" s="236">
        <v>29.2</v>
      </c>
      <c r="AR64" s="435">
        <v>27.2</v>
      </c>
      <c r="AS64" s="435">
        <v>25.2</v>
      </c>
      <c r="AT64" s="435">
        <v>15.490543207025189</v>
      </c>
      <c r="AU64" s="435">
        <v>9.7094567929748106</v>
      </c>
      <c r="AV64" s="236">
        <v>2</v>
      </c>
      <c r="AW64" s="435">
        <v>27.2</v>
      </c>
      <c r="AX64" s="456">
        <v>0.61470409551687255</v>
      </c>
      <c r="AY64" s="450">
        <v>0.38529590448312739</v>
      </c>
    </row>
    <row r="65" spans="1:52" x14ac:dyDescent="0.25">
      <c r="A65" s="427">
        <v>50</v>
      </c>
      <c r="B65" s="507">
        <v>23.74</v>
      </c>
      <c r="C65" s="508">
        <v>12.02</v>
      </c>
      <c r="D65" s="509">
        <v>9.41</v>
      </c>
      <c r="F65" s="189">
        <v>50</v>
      </c>
      <c r="G65" s="507">
        <v>23.74</v>
      </c>
      <c r="H65" s="468">
        <f t="shared" si="4"/>
        <v>21.43</v>
      </c>
      <c r="I65" s="508">
        <v>12.02</v>
      </c>
      <c r="J65" s="508">
        <v>9.41</v>
      </c>
      <c r="K65" s="508">
        <v>2.31</v>
      </c>
      <c r="L65" s="468">
        <f t="shared" si="5"/>
        <v>23.74</v>
      </c>
      <c r="M65" s="468">
        <f t="shared" si="6"/>
        <v>0.5608959402706486</v>
      </c>
      <c r="N65" s="468">
        <f t="shared" si="7"/>
        <v>0.4391040597293514</v>
      </c>
      <c r="O65"/>
      <c r="P65"/>
      <c r="Q65"/>
      <c r="R65"/>
      <c r="AP65" s="427">
        <v>50</v>
      </c>
      <c r="AQ65" s="236">
        <v>35.200000000000003</v>
      </c>
      <c r="AR65" s="435">
        <v>33.200000000000003</v>
      </c>
      <c r="AS65" s="435">
        <v>31.200000000000003</v>
      </c>
      <c r="AT65" s="435">
        <v>17.336400088265293</v>
      </c>
      <c r="AU65" s="435">
        <v>13.863599911734715</v>
      </c>
      <c r="AV65" s="236">
        <v>2</v>
      </c>
      <c r="AW65" s="435">
        <v>33.20000000000001</v>
      </c>
      <c r="AX65" s="456">
        <v>0.55565384898286185</v>
      </c>
      <c r="AY65" s="450">
        <v>0.44434615101713826</v>
      </c>
    </row>
    <row r="66" spans="1:52" x14ac:dyDescent="0.25">
      <c r="A66" s="427">
        <v>60</v>
      </c>
      <c r="B66" s="507">
        <v>29.11</v>
      </c>
      <c r="C66" s="508">
        <v>13.48</v>
      </c>
      <c r="D66" s="509">
        <v>13.21</v>
      </c>
      <c r="F66" s="189">
        <v>60</v>
      </c>
      <c r="G66" s="507">
        <v>29.11</v>
      </c>
      <c r="H66" s="468">
        <f t="shared" si="4"/>
        <v>26.69</v>
      </c>
      <c r="I66" s="508">
        <v>13.48</v>
      </c>
      <c r="J66" s="508">
        <v>13.21</v>
      </c>
      <c r="K66" s="508">
        <v>2.42</v>
      </c>
      <c r="L66" s="468">
        <f t="shared" si="5"/>
        <v>29.11</v>
      </c>
      <c r="M66" s="468">
        <f t="shared" si="6"/>
        <v>0.50505807418508808</v>
      </c>
      <c r="N66" s="468">
        <f t="shared" si="7"/>
        <v>0.49494192581491198</v>
      </c>
      <c r="O66"/>
      <c r="P66"/>
      <c r="Q66"/>
      <c r="R66"/>
      <c r="AP66" s="427">
        <v>60</v>
      </c>
      <c r="AQ66" s="236">
        <v>42</v>
      </c>
      <c r="AR66" s="435">
        <v>40</v>
      </c>
      <c r="AS66" s="435">
        <v>38</v>
      </c>
      <c r="AT66" s="435">
        <v>19.187977535427414</v>
      </c>
      <c r="AU66" s="435">
        <v>18.812022464572586</v>
      </c>
      <c r="AV66" s="236">
        <v>2</v>
      </c>
      <c r="AW66" s="435">
        <v>40</v>
      </c>
      <c r="AX66" s="456">
        <v>0.5049467772480899</v>
      </c>
      <c r="AY66" s="450">
        <v>0.49505322275191016</v>
      </c>
    </row>
    <row r="67" spans="1:52" x14ac:dyDescent="0.25">
      <c r="A67" s="427">
        <v>70</v>
      </c>
      <c r="B67" s="510">
        <v>34.200000000000003</v>
      </c>
      <c r="C67" s="511">
        <v>14.69</v>
      </c>
      <c r="D67" s="512">
        <v>17.059999999999999</v>
      </c>
      <c r="F67" s="189">
        <v>70</v>
      </c>
      <c r="G67" s="510">
        <v>34.200000000000003</v>
      </c>
      <c r="H67" s="469">
        <f t="shared" si="4"/>
        <v>31.75</v>
      </c>
      <c r="I67" s="511">
        <v>14.69</v>
      </c>
      <c r="J67" s="511">
        <v>17.059999999999999</v>
      </c>
      <c r="K67" s="511">
        <v>2.4500000000000002</v>
      </c>
      <c r="L67" s="469">
        <f t="shared" si="5"/>
        <v>34.200000000000003</v>
      </c>
      <c r="M67" s="469">
        <f t="shared" si="6"/>
        <v>0.46267716535433068</v>
      </c>
      <c r="N67" s="469">
        <f t="shared" si="7"/>
        <v>0.53732283464566921</v>
      </c>
      <c r="O67" s="464"/>
      <c r="P67" s="464"/>
      <c r="Q67"/>
      <c r="R67"/>
      <c r="AP67" s="427">
        <v>70</v>
      </c>
      <c r="AQ67" s="430">
        <v>49.6</v>
      </c>
      <c r="AR67" s="436">
        <v>47.6</v>
      </c>
      <c r="AS67" s="436">
        <v>45.6</v>
      </c>
      <c r="AT67" s="436">
        <v>21.155356148073707</v>
      </c>
      <c r="AU67" s="436">
        <v>24.444643851926294</v>
      </c>
      <c r="AV67" s="430">
        <v>2</v>
      </c>
      <c r="AW67" s="436">
        <v>47.6</v>
      </c>
      <c r="AX67" s="457">
        <v>0.46393324886126552</v>
      </c>
      <c r="AY67" s="451">
        <v>0.53606675113873448</v>
      </c>
    </row>
    <row r="68" spans="1:52" x14ac:dyDescent="0.25">
      <c r="A68" s="427">
        <v>80</v>
      </c>
      <c r="B68" s="507">
        <v>39.97</v>
      </c>
      <c r="C68" s="508">
        <v>15.76</v>
      </c>
      <c r="D68" s="509">
        <v>21.52</v>
      </c>
      <c r="F68" s="189">
        <v>80</v>
      </c>
      <c r="G68" s="507">
        <v>39.97</v>
      </c>
      <c r="H68" s="468">
        <f t="shared" si="4"/>
        <v>37.28</v>
      </c>
      <c r="I68" s="508">
        <v>15.76</v>
      </c>
      <c r="J68" s="508">
        <v>21.52</v>
      </c>
      <c r="K68" s="508">
        <v>2.69</v>
      </c>
      <c r="L68" s="468">
        <f t="shared" si="5"/>
        <v>39.97</v>
      </c>
      <c r="M68" s="468">
        <f t="shared" si="6"/>
        <v>0.42274678111587982</v>
      </c>
      <c r="N68" s="468">
        <f t="shared" si="7"/>
        <v>0.57725321888412018</v>
      </c>
      <c r="O68"/>
      <c r="P68"/>
      <c r="Q68"/>
      <c r="R68"/>
      <c r="AP68" s="427">
        <v>80</v>
      </c>
      <c r="AQ68" s="236">
        <v>56.6</v>
      </c>
      <c r="AR68" s="435">
        <v>54.6</v>
      </c>
      <c r="AS68" s="435">
        <v>52.6</v>
      </c>
      <c r="AT68" s="435">
        <v>22.544970475403531</v>
      </c>
      <c r="AU68" s="435">
        <v>30.055029524596474</v>
      </c>
      <c r="AV68" s="236">
        <v>2</v>
      </c>
      <c r="AW68" s="435">
        <v>54.600000000000009</v>
      </c>
      <c r="AX68" s="456">
        <v>0.42861160599626486</v>
      </c>
      <c r="AY68" s="450">
        <v>0.5713883940037352</v>
      </c>
    </row>
    <row r="69" spans="1:52" x14ac:dyDescent="0.25">
      <c r="A69" s="427">
        <v>90</v>
      </c>
      <c r="B69" s="507">
        <v>46.42</v>
      </c>
      <c r="C69" s="508">
        <v>17.11</v>
      </c>
      <c r="D69" s="509">
        <v>26.14</v>
      </c>
      <c r="F69" s="189">
        <v>90</v>
      </c>
      <c r="G69" s="507">
        <v>46.42</v>
      </c>
      <c r="H69" s="468">
        <f t="shared" si="4"/>
        <v>43.25</v>
      </c>
      <c r="I69" s="508">
        <v>17.11</v>
      </c>
      <c r="J69" s="508">
        <v>26.14</v>
      </c>
      <c r="K69" s="508">
        <v>3.17</v>
      </c>
      <c r="L69" s="468">
        <f t="shared" si="5"/>
        <v>46.42</v>
      </c>
      <c r="M69" s="468">
        <f t="shared" si="6"/>
        <v>0.39560693641618494</v>
      </c>
      <c r="N69" s="468">
        <f t="shared" si="7"/>
        <v>0.60439306358381506</v>
      </c>
      <c r="O69"/>
      <c r="P69"/>
      <c r="Q69"/>
      <c r="R69"/>
      <c r="AP69" s="427">
        <v>90</v>
      </c>
      <c r="AQ69" s="236">
        <v>63.5</v>
      </c>
      <c r="AR69" s="435">
        <v>61.5</v>
      </c>
      <c r="AS69" s="435">
        <v>59.5</v>
      </c>
      <c r="AT69" s="435">
        <v>23.660769841214105</v>
      </c>
      <c r="AU69" s="435">
        <v>35.839230158785902</v>
      </c>
      <c r="AV69" s="236">
        <v>2</v>
      </c>
      <c r="AW69" s="435">
        <v>61.500000000000007</v>
      </c>
      <c r="AX69" s="456">
        <v>0.39765999733132951</v>
      </c>
      <c r="AY69" s="450">
        <v>0.6023400026686706</v>
      </c>
    </row>
    <row r="70" spans="1:52" x14ac:dyDescent="0.25">
      <c r="A70" s="431">
        <v>100</v>
      </c>
      <c r="B70" s="513">
        <v>52.25</v>
      </c>
      <c r="C70" s="514">
        <v>18.399999999999999</v>
      </c>
      <c r="D70" s="515">
        <v>30.92</v>
      </c>
      <c r="F70" s="189">
        <v>100</v>
      </c>
      <c r="G70" s="510">
        <v>52.25</v>
      </c>
      <c r="H70" s="469">
        <f t="shared" si="4"/>
        <v>49.32</v>
      </c>
      <c r="I70" s="511">
        <v>18.399999999999999</v>
      </c>
      <c r="J70" s="511">
        <v>30.92</v>
      </c>
      <c r="K70" s="511">
        <v>3.26</v>
      </c>
      <c r="L70" s="469">
        <f t="shared" si="5"/>
        <v>52.58</v>
      </c>
      <c r="M70" s="469">
        <f t="shared" si="6"/>
        <v>0.37307380373073801</v>
      </c>
      <c r="N70" s="469">
        <f t="shared" si="7"/>
        <v>0.62692619626926205</v>
      </c>
      <c r="O70"/>
      <c r="P70"/>
      <c r="Q70"/>
      <c r="R70"/>
      <c r="AP70" s="431">
        <v>100</v>
      </c>
      <c r="AQ70" s="432">
        <v>70.5</v>
      </c>
      <c r="AR70" s="437">
        <v>68.5</v>
      </c>
      <c r="AS70" s="437">
        <v>66.5</v>
      </c>
      <c r="AT70" s="437">
        <v>24.617000134941179</v>
      </c>
      <c r="AU70" s="437">
        <v>41.882999865058814</v>
      </c>
      <c r="AV70" s="432">
        <v>2</v>
      </c>
      <c r="AW70" s="437">
        <v>68.5</v>
      </c>
      <c r="AX70" s="458">
        <v>0.3701804531570102</v>
      </c>
      <c r="AY70" s="452">
        <v>0.62981954684298969</v>
      </c>
    </row>
    <row r="71" spans="1:52" x14ac:dyDescent="0.25">
      <c r="I71" s="148"/>
      <c r="J71" s="149"/>
      <c r="O71"/>
      <c r="P71"/>
      <c r="Q71"/>
      <c r="R71"/>
      <c r="AU71"/>
      <c r="AV71"/>
      <c r="AW71"/>
      <c r="AX71"/>
      <c r="AY71"/>
      <c r="AZ71"/>
    </row>
    <row r="72" spans="1:52" x14ac:dyDescent="0.25">
      <c r="I72" s="148"/>
      <c r="J72" s="149"/>
      <c r="O72"/>
      <c r="P72"/>
      <c r="Q72"/>
      <c r="R72"/>
      <c r="AU72"/>
      <c r="AV72"/>
      <c r="AW72"/>
      <c r="AX72"/>
      <c r="AY72"/>
      <c r="AZ72"/>
    </row>
    <row r="73" spans="1:52" x14ac:dyDescent="0.25">
      <c r="I73" s="148"/>
      <c r="J73" s="149"/>
      <c r="O73"/>
      <c r="P73"/>
      <c r="Q73"/>
      <c r="R73"/>
      <c r="AU73"/>
      <c r="AV73"/>
      <c r="AW73"/>
      <c r="AX73"/>
      <c r="AY73"/>
      <c r="AZ73"/>
    </row>
    <row r="74" spans="1:52" x14ac:dyDescent="0.25">
      <c r="I74" s="148"/>
      <c r="J74" s="149"/>
      <c r="O74"/>
      <c r="P74"/>
      <c r="Q74"/>
      <c r="R74"/>
      <c r="AU74"/>
      <c r="AV74"/>
      <c r="AW74"/>
      <c r="AX74"/>
      <c r="AY74"/>
      <c r="AZ74"/>
    </row>
    <row r="75" spans="1:52" x14ac:dyDescent="0.25">
      <c r="I75" s="148"/>
      <c r="J75" s="149"/>
      <c r="O75"/>
      <c r="P75"/>
      <c r="Q75"/>
      <c r="R75"/>
      <c r="AU75"/>
      <c r="AV75"/>
      <c r="AW75"/>
      <c r="AX75"/>
      <c r="AY75"/>
      <c r="AZ75"/>
    </row>
    <row r="76" spans="1:52" x14ac:dyDescent="0.25">
      <c r="I76" s="148"/>
      <c r="J76" s="149"/>
      <c r="O76"/>
      <c r="P76"/>
      <c r="Q76"/>
      <c r="R76"/>
      <c r="AU76"/>
      <c r="AV76"/>
      <c r="AW76"/>
      <c r="AX76"/>
      <c r="AY76"/>
      <c r="AZ76"/>
    </row>
    <row r="77" spans="1:52" x14ac:dyDescent="0.25">
      <c r="I77" s="148"/>
      <c r="J77" s="149"/>
      <c r="O77"/>
      <c r="P77"/>
      <c r="Q77"/>
      <c r="R77"/>
      <c r="AU77"/>
      <c r="AV77"/>
      <c r="AW77"/>
      <c r="AX77"/>
      <c r="AY77"/>
      <c r="AZ77"/>
    </row>
    <row r="78" spans="1:52" x14ac:dyDescent="0.25">
      <c r="I78" s="148"/>
      <c r="J78" s="149"/>
      <c r="O78"/>
      <c r="P78"/>
      <c r="Q78"/>
      <c r="R78"/>
      <c r="AU78"/>
      <c r="AV78"/>
      <c r="AW78"/>
      <c r="AX78"/>
      <c r="AY78"/>
      <c r="AZ78"/>
    </row>
    <row r="79" spans="1:52" x14ac:dyDescent="0.25">
      <c r="I79" s="148"/>
      <c r="J79" s="149"/>
      <c r="O79"/>
      <c r="P79"/>
      <c r="Q79"/>
      <c r="R79"/>
      <c r="AU79"/>
      <c r="AV79"/>
      <c r="AW79"/>
      <c r="AX79"/>
      <c r="AY79"/>
      <c r="AZ79"/>
    </row>
    <row r="80" spans="1:52" x14ac:dyDescent="0.25">
      <c r="I80" s="148"/>
      <c r="J80" s="149"/>
      <c r="O80"/>
      <c r="P80"/>
      <c r="Q80"/>
      <c r="R80"/>
      <c r="AU80"/>
      <c r="AV80"/>
      <c r="AW80"/>
      <c r="AX80"/>
      <c r="AY80"/>
      <c r="AZ80"/>
    </row>
    <row r="81" spans="1:52" x14ac:dyDescent="0.25">
      <c r="I81" s="148"/>
      <c r="J81" s="149"/>
      <c r="O81"/>
      <c r="P81"/>
      <c r="Q81"/>
      <c r="R81"/>
      <c r="AU81"/>
      <c r="AV81"/>
      <c r="AW81"/>
      <c r="AX81"/>
      <c r="AY81"/>
      <c r="AZ81"/>
    </row>
    <row r="82" spans="1:52" x14ac:dyDescent="0.25">
      <c r="I82" s="148"/>
      <c r="J82" s="149"/>
      <c r="O82"/>
      <c r="P82"/>
      <c r="Q82"/>
      <c r="R82"/>
      <c r="AU82"/>
      <c r="AV82"/>
      <c r="AW82"/>
      <c r="AX82"/>
      <c r="AY82"/>
      <c r="AZ82"/>
    </row>
    <row r="83" spans="1:52" x14ac:dyDescent="0.25">
      <c r="I83" s="148"/>
      <c r="J83" s="149"/>
      <c r="O83"/>
      <c r="P83"/>
      <c r="Q83"/>
      <c r="R83"/>
      <c r="AU83"/>
      <c r="AV83"/>
      <c r="AW83"/>
      <c r="AX83"/>
      <c r="AY83"/>
      <c r="AZ83"/>
    </row>
    <row r="84" spans="1:52" x14ac:dyDescent="0.25">
      <c r="I84" s="148"/>
      <c r="J84" s="149"/>
      <c r="O84"/>
      <c r="P84"/>
      <c r="Q84"/>
      <c r="R84"/>
      <c r="AU84"/>
      <c r="AV84"/>
      <c r="AW84"/>
      <c r="AX84"/>
      <c r="AY84"/>
      <c r="AZ84"/>
    </row>
    <row r="85" spans="1:52" x14ac:dyDescent="0.25">
      <c r="J85" s="149"/>
      <c r="O85"/>
      <c r="P85"/>
      <c r="Q85"/>
      <c r="R85"/>
      <c r="AU85"/>
      <c r="AV85"/>
      <c r="AW85"/>
      <c r="AX85"/>
      <c r="AY85"/>
      <c r="AZ85"/>
    </row>
    <row r="86" spans="1:52" x14ac:dyDescent="0.25">
      <c r="B86" s="60"/>
      <c r="J86" s="60"/>
      <c r="O86"/>
      <c r="P86"/>
      <c r="Q86"/>
      <c r="R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</row>
    <row r="87" spans="1:52" x14ac:dyDescent="0.25">
      <c r="A87" s="150" t="s">
        <v>50</v>
      </c>
      <c r="B87" s="60"/>
      <c r="J87" s="60"/>
      <c r="AF87"/>
      <c r="AG87"/>
      <c r="AH87"/>
      <c r="AI87"/>
      <c r="AJ87"/>
      <c r="AK87"/>
      <c r="AL87"/>
      <c r="AM87"/>
      <c r="AN87"/>
      <c r="AP87"/>
      <c r="AQ87"/>
      <c r="AR87"/>
      <c r="AS87"/>
      <c r="AT87"/>
      <c r="AU87"/>
      <c r="AV87"/>
    </row>
    <row r="88" spans="1:52" x14ac:dyDescent="0.25">
      <c r="B88" s="60"/>
      <c r="J88" s="60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</row>
    <row r="89" spans="1:52" x14ac:dyDescent="0.25">
      <c r="B89" s="42" t="s">
        <v>56</v>
      </c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AF89"/>
      <c r="AG89"/>
      <c r="AH89"/>
      <c r="AI89"/>
      <c r="AJ89"/>
      <c r="AK89"/>
      <c r="AL89"/>
      <c r="AM89"/>
      <c r="AN89"/>
      <c r="AP89"/>
      <c r="AQ89"/>
      <c r="AR89"/>
      <c r="AS89"/>
      <c r="AT89"/>
      <c r="AU89"/>
      <c r="AV89"/>
    </row>
    <row r="90" spans="1:52" x14ac:dyDescent="0.25"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</row>
    <row r="91" spans="1:52" x14ac:dyDescent="0.25">
      <c r="B91" s="151" t="s">
        <v>52</v>
      </c>
      <c r="C91" s="151"/>
      <c r="D91" s="151"/>
      <c r="E91" s="152"/>
      <c r="F91" s="152"/>
      <c r="G91" s="152"/>
      <c r="H91" s="152"/>
      <c r="I91" s="152"/>
      <c r="K91" s="98">
        <v>1.1499999999999999</v>
      </c>
      <c r="L91" s="42" t="s">
        <v>1</v>
      </c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P91"/>
      <c r="AQ91"/>
      <c r="AR91"/>
      <c r="AS91"/>
      <c r="AT91"/>
      <c r="AU91"/>
      <c r="AV91"/>
    </row>
    <row r="92" spans="1:52" x14ac:dyDescent="0.25">
      <c r="B92" s="76" t="s">
        <v>2</v>
      </c>
      <c r="C92" s="153" t="s">
        <v>33</v>
      </c>
      <c r="D92" s="81" t="s">
        <v>16</v>
      </c>
      <c r="E92" s="81" t="s">
        <v>15</v>
      </c>
      <c r="F92" s="76" t="s">
        <v>14</v>
      </c>
      <c r="G92" s="76" t="s">
        <v>13</v>
      </c>
      <c r="H92" s="76" t="s">
        <v>3</v>
      </c>
      <c r="I92" s="76" t="s">
        <v>4</v>
      </c>
      <c r="J92" s="76" t="s">
        <v>5</v>
      </c>
      <c r="K92" s="579" t="s">
        <v>6</v>
      </c>
      <c r="L92" s="76" t="s">
        <v>20</v>
      </c>
      <c r="M92" s="76" t="s">
        <v>21</v>
      </c>
      <c r="N92" s="76" t="s">
        <v>22</v>
      </c>
      <c r="O92" s="76" t="s">
        <v>23</v>
      </c>
      <c r="P92" s="76" t="s">
        <v>24</v>
      </c>
      <c r="Q92" s="81" t="s">
        <v>25</v>
      </c>
      <c r="R92" s="81" t="s">
        <v>35</v>
      </c>
      <c r="S92" s="81" t="s">
        <v>36</v>
      </c>
      <c r="T92" s="81" t="s">
        <v>37</v>
      </c>
      <c r="U92" s="81" t="s">
        <v>38</v>
      </c>
      <c r="V92" s="81" t="s">
        <v>39</v>
      </c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</row>
    <row r="93" spans="1:52" x14ac:dyDescent="0.25">
      <c r="B93" s="76">
        <v>1</v>
      </c>
      <c r="C93" s="154">
        <f t="shared" ref="C93:J107" si="8">((D93)/$K$157)</f>
        <v>3.2690177384616756E-2</v>
      </c>
      <c r="D93" s="143">
        <f t="shared" si="8"/>
        <v>3.7593703992309269E-2</v>
      </c>
      <c r="E93" s="143">
        <f t="shared" si="8"/>
        <v>4.3232759591155655E-2</v>
      </c>
      <c r="F93" s="143">
        <f t="shared" si="8"/>
        <v>4.9717673529828997E-2</v>
      </c>
      <c r="G93" s="143">
        <f t="shared" si="8"/>
        <v>5.7175324559303339E-2</v>
      </c>
      <c r="H93" s="143">
        <f t="shared" si="8"/>
        <v>6.5751623243198831E-2</v>
      </c>
      <c r="I93" s="143">
        <f t="shared" si="8"/>
        <v>7.5614366729678653E-2</v>
      </c>
      <c r="J93" s="143">
        <f t="shared" si="8"/>
        <v>8.6956521739130446E-2</v>
      </c>
      <c r="K93" s="84">
        <f t="shared" ref="K93:K107" si="9">J36</f>
        <v>0.1</v>
      </c>
      <c r="L93" s="143">
        <f t="shared" ref="L93:V107" si="10">((K93)*$K$157)</f>
        <v>0.11499999999999999</v>
      </c>
      <c r="M93" s="143">
        <f t="shared" si="10"/>
        <v>0.13224999999999998</v>
      </c>
      <c r="N93" s="143">
        <f t="shared" si="10"/>
        <v>0.15208749999999996</v>
      </c>
      <c r="O93" s="143">
        <f t="shared" si="10"/>
        <v>0.17490062499999995</v>
      </c>
      <c r="P93" s="143">
        <f t="shared" si="10"/>
        <v>0.20113571874999991</v>
      </c>
      <c r="Q93" s="155">
        <f t="shared" si="10"/>
        <v>0.23130607656249988</v>
      </c>
      <c r="R93" s="155">
        <f t="shared" si="10"/>
        <v>0.26600198804687486</v>
      </c>
      <c r="S93" s="155">
        <f t="shared" si="10"/>
        <v>0.30590228625390609</v>
      </c>
      <c r="T93" s="155">
        <f t="shared" si="10"/>
        <v>0.35178762919199197</v>
      </c>
      <c r="U93" s="155">
        <f t="shared" si="10"/>
        <v>0.40455577357079076</v>
      </c>
      <c r="V93" s="155">
        <f t="shared" si="10"/>
        <v>0.46523913960640934</v>
      </c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P93"/>
      <c r="AQ93"/>
      <c r="AR93"/>
      <c r="AS93"/>
      <c r="AT93"/>
      <c r="AU93"/>
      <c r="AV93"/>
    </row>
    <row r="94" spans="1:52" x14ac:dyDescent="0.25">
      <c r="B94" s="76">
        <v>2</v>
      </c>
      <c r="C94" s="158">
        <f t="shared" si="8"/>
        <v>3.2690177384616756E-2</v>
      </c>
      <c r="D94" s="94">
        <f t="shared" si="8"/>
        <v>3.7593703992309269E-2</v>
      </c>
      <c r="E94" s="94">
        <f t="shared" si="8"/>
        <v>4.3232759591155655E-2</v>
      </c>
      <c r="F94" s="94">
        <f t="shared" si="8"/>
        <v>4.9717673529828997E-2</v>
      </c>
      <c r="G94" s="94">
        <f t="shared" si="8"/>
        <v>5.7175324559303339E-2</v>
      </c>
      <c r="H94" s="94">
        <f t="shared" si="8"/>
        <v>6.5751623243198831E-2</v>
      </c>
      <c r="I94" s="94">
        <f t="shared" si="8"/>
        <v>7.5614366729678653E-2</v>
      </c>
      <c r="J94" s="94">
        <f t="shared" si="8"/>
        <v>8.6956521739130446E-2</v>
      </c>
      <c r="K94" s="98">
        <f t="shared" si="9"/>
        <v>0.1</v>
      </c>
      <c r="L94" s="94">
        <f t="shared" si="10"/>
        <v>0.11499999999999999</v>
      </c>
      <c r="M94" s="94">
        <f t="shared" si="10"/>
        <v>0.13224999999999998</v>
      </c>
      <c r="N94" s="94">
        <f t="shared" si="10"/>
        <v>0.15208749999999996</v>
      </c>
      <c r="O94" s="94">
        <f t="shared" si="10"/>
        <v>0.17490062499999995</v>
      </c>
      <c r="P94" s="94">
        <f t="shared" si="10"/>
        <v>0.20113571874999991</v>
      </c>
      <c r="Q94" s="159">
        <f t="shared" si="10"/>
        <v>0.23130607656249988</v>
      </c>
      <c r="R94" s="159">
        <f t="shared" si="10"/>
        <v>0.26600198804687486</v>
      </c>
      <c r="S94" s="159">
        <f t="shared" si="10"/>
        <v>0.30590228625390609</v>
      </c>
      <c r="T94" s="159">
        <f t="shared" si="10"/>
        <v>0.35178762919199197</v>
      </c>
      <c r="U94" s="159">
        <f t="shared" si="10"/>
        <v>0.40455577357079076</v>
      </c>
      <c r="V94" s="159">
        <f t="shared" si="10"/>
        <v>0.46523913960640934</v>
      </c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</row>
    <row r="95" spans="1:52" x14ac:dyDescent="0.25">
      <c r="B95" s="76">
        <v>3</v>
      </c>
      <c r="C95" s="161">
        <f t="shared" si="8"/>
        <v>3.2690177384616756E-2</v>
      </c>
      <c r="D95" s="146">
        <f t="shared" si="8"/>
        <v>3.7593703992309269E-2</v>
      </c>
      <c r="E95" s="146">
        <f t="shared" si="8"/>
        <v>4.3232759591155655E-2</v>
      </c>
      <c r="F95" s="146">
        <f t="shared" si="8"/>
        <v>4.9717673529828997E-2</v>
      </c>
      <c r="G95" s="146">
        <f t="shared" si="8"/>
        <v>5.7175324559303339E-2</v>
      </c>
      <c r="H95" s="146">
        <f t="shared" si="8"/>
        <v>6.5751623243198831E-2</v>
      </c>
      <c r="I95" s="146">
        <f t="shared" si="8"/>
        <v>7.5614366729678653E-2</v>
      </c>
      <c r="J95" s="146">
        <f t="shared" si="8"/>
        <v>8.6956521739130446E-2</v>
      </c>
      <c r="K95" s="105">
        <f t="shared" si="9"/>
        <v>0.1</v>
      </c>
      <c r="L95" s="146">
        <f t="shared" si="10"/>
        <v>0.11499999999999999</v>
      </c>
      <c r="M95" s="146">
        <f t="shared" si="10"/>
        <v>0.13224999999999998</v>
      </c>
      <c r="N95" s="146">
        <f t="shared" si="10"/>
        <v>0.15208749999999996</v>
      </c>
      <c r="O95" s="146">
        <f t="shared" si="10"/>
        <v>0.17490062499999995</v>
      </c>
      <c r="P95" s="146">
        <f t="shared" si="10"/>
        <v>0.20113571874999991</v>
      </c>
      <c r="Q95" s="162">
        <f t="shared" si="10"/>
        <v>0.23130607656249988</v>
      </c>
      <c r="R95" s="162">
        <f t="shared" si="10"/>
        <v>0.26600198804687486</v>
      </c>
      <c r="S95" s="162">
        <f t="shared" si="10"/>
        <v>0.30590228625390609</v>
      </c>
      <c r="T95" s="162">
        <f t="shared" si="10"/>
        <v>0.35178762919199197</v>
      </c>
      <c r="U95" s="162">
        <f t="shared" si="10"/>
        <v>0.40455577357079076</v>
      </c>
      <c r="V95" s="162">
        <f t="shared" si="10"/>
        <v>0.46523913960640934</v>
      </c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P95"/>
      <c r="AQ95"/>
      <c r="AR95"/>
      <c r="AS95"/>
      <c r="AT95"/>
      <c r="AU95"/>
      <c r="AV95"/>
    </row>
    <row r="96" spans="1:52" x14ac:dyDescent="0.25">
      <c r="B96" s="76">
        <v>4</v>
      </c>
      <c r="C96" s="158">
        <f t="shared" si="8"/>
        <v>3.2690177384616756E-2</v>
      </c>
      <c r="D96" s="94">
        <f t="shared" si="8"/>
        <v>3.7593703992309269E-2</v>
      </c>
      <c r="E96" s="94">
        <f t="shared" si="8"/>
        <v>4.3232759591155655E-2</v>
      </c>
      <c r="F96" s="94">
        <f t="shared" si="8"/>
        <v>4.9717673529828997E-2</v>
      </c>
      <c r="G96" s="94">
        <f t="shared" si="8"/>
        <v>5.7175324559303339E-2</v>
      </c>
      <c r="H96" s="94">
        <f t="shared" si="8"/>
        <v>6.5751623243198831E-2</v>
      </c>
      <c r="I96" s="94">
        <f t="shared" si="8"/>
        <v>7.5614366729678653E-2</v>
      </c>
      <c r="J96" s="94">
        <f t="shared" si="8"/>
        <v>8.6956521739130446E-2</v>
      </c>
      <c r="K96" s="98">
        <f t="shared" si="9"/>
        <v>0.1</v>
      </c>
      <c r="L96" s="94">
        <f t="shared" si="10"/>
        <v>0.11499999999999999</v>
      </c>
      <c r="M96" s="94">
        <f t="shared" si="10"/>
        <v>0.13224999999999998</v>
      </c>
      <c r="N96" s="94">
        <f t="shared" si="10"/>
        <v>0.15208749999999996</v>
      </c>
      <c r="O96" s="94">
        <f t="shared" si="10"/>
        <v>0.17490062499999995</v>
      </c>
      <c r="P96" s="94">
        <f t="shared" si="10"/>
        <v>0.20113571874999991</v>
      </c>
      <c r="Q96" s="159">
        <f t="shared" si="10"/>
        <v>0.23130607656249988</v>
      </c>
      <c r="R96" s="159">
        <f t="shared" si="10"/>
        <v>0.26600198804687486</v>
      </c>
      <c r="S96" s="159">
        <f t="shared" si="10"/>
        <v>0.30590228625390609</v>
      </c>
      <c r="T96" s="159">
        <f t="shared" si="10"/>
        <v>0.35178762919199197</v>
      </c>
      <c r="U96" s="159">
        <f t="shared" si="10"/>
        <v>0.40455577357079076</v>
      </c>
      <c r="V96" s="159">
        <f t="shared" si="10"/>
        <v>0.46523913960640934</v>
      </c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</row>
    <row r="97" spans="2:48" x14ac:dyDescent="0.25">
      <c r="B97" s="76">
        <v>5</v>
      </c>
      <c r="C97" s="158">
        <f t="shared" si="8"/>
        <v>3.2690177384616756E-2</v>
      </c>
      <c r="D97" s="94">
        <f t="shared" si="8"/>
        <v>3.7593703992309269E-2</v>
      </c>
      <c r="E97" s="94">
        <f t="shared" si="8"/>
        <v>4.3232759591155655E-2</v>
      </c>
      <c r="F97" s="94">
        <f t="shared" si="8"/>
        <v>4.9717673529828997E-2</v>
      </c>
      <c r="G97" s="94">
        <f t="shared" si="8"/>
        <v>5.7175324559303339E-2</v>
      </c>
      <c r="H97" s="94">
        <f t="shared" si="8"/>
        <v>6.5751623243198831E-2</v>
      </c>
      <c r="I97" s="94">
        <f t="shared" si="8"/>
        <v>7.5614366729678653E-2</v>
      </c>
      <c r="J97" s="94">
        <f t="shared" si="8"/>
        <v>8.6956521739130446E-2</v>
      </c>
      <c r="K97" s="98">
        <f t="shared" si="9"/>
        <v>0.1</v>
      </c>
      <c r="L97" s="94">
        <f t="shared" si="10"/>
        <v>0.11499999999999999</v>
      </c>
      <c r="M97" s="94">
        <f t="shared" si="10"/>
        <v>0.13224999999999998</v>
      </c>
      <c r="N97" s="94">
        <f t="shared" si="10"/>
        <v>0.15208749999999996</v>
      </c>
      <c r="O97" s="94">
        <f t="shared" si="10"/>
        <v>0.17490062499999995</v>
      </c>
      <c r="P97" s="94">
        <f t="shared" si="10"/>
        <v>0.20113571874999991</v>
      </c>
      <c r="Q97" s="159">
        <f t="shared" si="10"/>
        <v>0.23130607656249988</v>
      </c>
      <c r="R97" s="159">
        <f t="shared" si="10"/>
        <v>0.26600198804687486</v>
      </c>
      <c r="S97" s="159">
        <f t="shared" si="10"/>
        <v>0.30590228625390609</v>
      </c>
      <c r="T97" s="159">
        <f t="shared" si="10"/>
        <v>0.35178762919199197</v>
      </c>
      <c r="U97" s="159">
        <f t="shared" si="10"/>
        <v>0.40455577357079076</v>
      </c>
      <c r="V97" s="159">
        <f t="shared" si="10"/>
        <v>0.46523913960640934</v>
      </c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P97"/>
      <c r="AQ97"/>
      <c r="AR97"/>
      <c r="AS97"/>
      <c r="AT97"/>
      <c r="AU97"/>
      <c r="AV97"/>
    </row>
    <row r="98" spans="2:48" x14ac:dyDescent="0.25">
      <c r="B98" s="76">
        <v>10</v>
      </c>
      <c r="C98" s="161">
        <f t="shared" si="8"/>
        <v>0.28440454324616571</v>
      </c>
      <c r="D98" s="146">
        <f t="shared" si="8"/>
        <v>0.32706522473309052</v>
      </c>
      <c r="E98" s="146">
        <f t="shared" si="8"/>
        <v>0.37612500844305408</v>
      </c>
      <c r="F98" s="146">
        <f t="shared" si="8"/>
        <v>0.43254375970951214</v>
      </c>
      <c r="G98" s="146">
        <f t="shared" si="8"/>
        <v>0.49742532366593895</v>
      </c>
      <c r="H98" s="146">
        <f t="shared" si="8"/>
        <v>0.57203912221582975</v>
      </c>
      <c r="I98" s="146">
        <f t="shared" si="8"/>
        <v>0.65784499054820422</v>
      </c>
      <c r="J98" s="146">
        <f t="shared" si="8"/>
        <v>0.75652173913043486</v>
      </c>
      <c r="K98" s="105">
        <f t="shared" si="9"/>
        <v>0.87</v>
      </c>
      <c r="L98" s="146">
        <f t="shared" si="10"/>
        <v>1.0004999999999999</v>
      </c>
      <c r="M98" s="146">
        <f t="shared" si="10"/>
        <v>1.1505749999999999</v>
      </c>
      <c r="N98" s="146">
        <f t="shared" si="10"/>
        <v>1.3231612499999998</v>
      </c>
      <c r="O98" s="146">
        <f t="shared" si="10"/>
        <v>1.5216354374999996</v>
      </c>
      <c r="P98" s="146">
        <f t="shared" si="10"/>
        <v>1.7498807531249994</v>
      </c>
      <c r="Q98" s="162">
        <f t="shared" si="10"/>
        <v>2.0123628660937491</v>
      </c>
      <c r="R98" s="162">
        <f t="shared" si="10"/>
        <v>2.3142172960078113</v>
      </c>
      <c r="S98" s="162">
        <f t="shared" si="10"/>
        <v>2.661349890408983</v>
      </c>
      <c r="T98" s="162">
        <f t="shared" si="10"/>
        <v>3.0605523739703302</v>
      </c>
      <c r="U98" s="162">
        <f t="shared" si="10"/>
        <v>3.5196352300658793</v>
      </c>
      <c r="V98" s="162">
        <f t="shared" si="10"/>
        <v>4.0475805145757606</v>
      </c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</row>
    <row r="99" spans="2:48" x14ac:dyDescent="0.25">
      <c r="B99" s="76">
        <v>20</v>
      </c>
      <c r="C99" s="158">
        <f t="shared" si="8"/>
        <v>1.0035884457077344</v>
      </c>
      <c r="D99" s="94">
        <f t="shared" si="8"/>
        <v>1.1541267125638945</v>
      </c>
      <c r="E99" s="94">
        <f t="shared" si="8"/>
        <v>1.3272457194484786</v>
      </c>
      <c r="F99" s="94">
        <f t="shared" si="8"/>
        <v>1.5263325773657501</v>
      </c>
      <c r="G99" s="94">
        <f t="shared" si="8"/>
        <v>1.7552824639706124</v>
      </c>
      <c r="H99" s="94">
        <f t="shared" si="8"/>
        <v>2.0185748335662042</v>
      </c>
      <c r="I99" s="94">
        <f t="shared" si="8"/>
        <v>2.3213610586011346</v>
      </c>
      <c r="J99" s="94">
        <f t="shared" si="8"/>
        <v>2.6695652173913045</v>
      </c>
      <c r="K99" s="98">
        <f t="shared" si="9"/>
        <v>3.07</v>
      </c>
      <c r="L99" s="94">
        <f t="shared" si="10"/>
        <v>3.5304999999999995</v>
      </c>
      <c r="M99" s="94">
        <f t="shared" si="10"/>
        <v>4.0600749999999994</v>
      </c>
      <c r="N99" s="94">
        <f t="shared" si="10"/>
        <v>4.6690862499999986</v>
      </c>
      <c r="O99" s="94">
        <f t="shared" si="10"/>
        <v>5.3694491874999981</v>
      </c>
      <c r="P99" s="94">
        <f t="shared" si="10"/>
        <v>6.1748665656249972</v>
      </c>
      <c r="Q99" s="159">
        <f t="shared" si="10"/>
        <v>7.1010965504687462</v>
      </c>
      <c r="R99" s="159">
        <f t="shared" si="10"/>
        <v>8.1662610330390581</v>
      </c>
      <c r="S99" s="159">
        <f t="shared" si="10"/>
        <v>9.391200187994917</v>
      </c>
      <c r="T99" s="159">
        <f t="shared" si="10"/>
        <v>10.799880216194154</v>
      </c>
      <c r="U99" s="159">
        <f t="shared" si="10"/>
        <v>12.419862248623277</v>
      </c>
      <c r="V99" s="159">
        <f t="shared" si="10"/>
        <v>14.282841585916767</v>
      </c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P99"/>
      <c r="AQ99"/>
      <c r="AR99"/>
      <c r="AS99"/>
      <c r="AT99"/>
      <c r="AU99"/>
      <c r="AV99"/>
    </row>
    <row r="100" spans="2:48" x14ac:dyDescent="0.25">
      <c r="B100" s="76">
        <v>30</v>
      </c>
      <c r="C100" s="158">
        <f t="shared" si="8"/>
        <v>1.8371879690154618</v>
      </c>
      <c r="D100" s="94">
        <f t="shared" si="8"/>
        <v>2.1127661643677809</v>
      </c>
      <c r="E100" s="94">
        <f t="shared" si="8"/>
        <v>2.4296810890229477</v>
      </c>
      <c r="F100" s="94">
        <f t="shared" si="8"/>
        <v>2.7941332523763895</v>
      </c>
      <c r="G100" s="94">
        <f t="shared" si="8"/>
        <v>3.2132532402328478</v>
      </c>
      <c r="H100" s="94">
        <f t="shared" si="8"/>
        <v>3.6952412262677745</v>
      </c>
      <c r="I100" s="94">
        <f t="shared" si="8"/>
        <v>4.2495274102079401</v>
      </c>
      <c r="J100" s="94">
        <f t="shared" si="8"/>
        <v>4.8869565217391306</v>
      </c>
      <c r="K100" s="98">
        <f t="shared" si="9"/>
        <v>5.62</v>
      </c>
      <c r="L100" s="94">
        <f t="shared" si="10"/>
        <v>6.4629999999999992</v>
      </c>
      <c r="M100" s="94">
        <f t="shared" si="10"/>
        <v>7.4324499999999984</v>
      </c>
      <c r="N100" s="94">
        <f t="shared" si="10"/>
        <v>8.5473174999999983</v>
      </c>
      <c r="O100" s="94">
        <f t="shared" si="10"/>
        <v>9.829415124999997</v>
      </c>
      <c r="P100" s="94">
        <f t="shared" si="10"/>
        <v>11.303827393749996</v>
      </c>
      <c r="Q100" s="159">
        <f t="shared" si="10"/>
        <v>12.999401502812495</v>
      </c>
      <c r="R100" s="159">
        <f t="shared" si="10"/>
        <v>14.949311728234367</v>
      </c>
      <c r="S100" s="159">
        <f t="shared" si="10"/>
        <v>17.191708487469519</v>
      </c>
      <c r="T100" s="159">
        <f t="shared" si="10"/>
        <v>19.770464760589945</v>
      </c>
      <c r="U100" s="159">
        <f t="shared" si="10"/>
        <v>22.736034474678437</v>
      </c>
      <c r="V100" s="159">
        <f t="shared" si="10"/>
        <v>26.1464396458802</v>
      </c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</row>
    <row r="101" spans="2:48" x14ac:dyDescent="0.25">
      <c r="B101" s="76">
        <v>40</v>
      </c>
      <c r="C101" s="158">
        <f t="shared" si="8"/>
        <v>2.7394368648308847</v>
      </c>
      <c r="D101" s="94">
        <f t="shared" si="8"/>
        <v>3.150352394555517</v>
      </c>
      <c r="E101" s="94">
        <f t="shared" si="8"/>
        <v>3.622905253738844</v>
      </c>
      <c r="F101" s="94">
        <f t="shared" si="8"/>
        <v>4.1663410417996705</v>
      </c>
      <c r="G101" s="94">
        <f t="shared" si="8"/>
        <v>4.7912921980696206</v>
      </c>
      <c r="H101" s="94">
        <f t="shared" si="8"/>
        <v>5.5099860277800632</v>
      </c>
      <c r="I101" s="94">
        <f t="shared" si="8"/>
        <v>6.3364839319470718</v>
      </c>
      <c r="J101" s="94">
        <f t="shared" si="8"/>
        <v>7.2869565217391319</v>
      </c>
      <c r="K101" s="98">
        <f t="shared" si="9"/>
        <v>8.3800000000000008</v>
      </c>
      <c r="L101" s="94">
        <f t="shared" si="10"/>
        <v>9.6370000000000005</v>
      </c>
      <c r="M101" s="94">
        <f t="shared" si="10"/>
        <v>11.082549999999999</v>
      </c>
      <c r="N101" s="94">
        <f t="shared" si="10"/>
        <v>12.744932499999999</v>
      </c>
      <c r="O101" s="94">
        <f t="shared" si="10"/>
        <v>14.656672374999998</v>
      </c>
      <c r="P101" s="94">
        <f t="shared" si="10"/>
        <v>16.855173231249996</v>
      </c>
      <c r="Q101" s="159">
        <f t="shared" si="10"/>
        <v>19.383449215937492</v>
      </c>
      <c r="R101" s="159">
        <f t="shared" si="10"/>
        <v>22.290966598328115</v>
      </c>
      <c r="S101" s="159">
        <f t="shared" si="10"/>
        <v>25.63461158807733</v>
      </c>
      <c r="T101" s="159">
        <f t="shared" si="10"/>
        <v>29.479803326288927</v>
      </c>
      <c r="U101" s="159">
        <f t="shared" si="10"/>
        <v>33.901773825232262</v>
      </c>
      <c r="V101" s="159">
        <f t="shared" si="10"/>
        <v>38.987039899017098</v>
      </c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P101"/>
      <c r="AQ101"/>
      <c r="AR101"/>
      <c r="AS101"/>
      <c r="AT101"/>
      <c r="AU101"/>
      <c r="AV101"/>
    </row>
    <row r="102" spans="2:48" x14ac:dyDescent="0.25">
      <c r="B102" s="76">
        <v>50</v>
      </c>
      <c r="C102" s="158">
        <f t="shared" si="8"/>
        <v>3.8770550378155466</v>
      </c>
      <c r="D102" s="94">
        <f t="shared" si="8"/>
        <v>4.4586132934878782</v>
      </c>
      <c r="E102" s="94">
        <f t="shared" si="8"/>
        <v>5.1274052875110598</v>
      </c>
      <c r="F102" s="94">
        <f t="shared" si="8"/>
        <v>5.8965160806377179</v>
      </c>
      <c r="G102" s="94">
        <f t="shared" si="8"/>
        <v>6.7809934927333755</v>
      </c>
      <c r="H102" s="94">
        <f t="shared" si="8"/>
        <v>7.7981425166433809</v>
      </c>
      <c r="I102" s="94">
        <f t="shared" si="8"/>
        <v>8.9678638941398869</v>
      </c>
      <c r="J102" s="94">
        <f t="shared" si="8"/>
        <v>10.31304347826087</v>
      </c>
      <c r="K102" s="98">
        <f t="shared" si="9"/>
        <v>11.86</v>
      </c>
      <c r="L102" s="94">
        <f t="shared" si="10"/>
        <v>13.638999999999998</v>
      </c>
      <c r="M102" s="94">
        <f t="shared" si="10"/>
        <v>15.684849999999996</v>
      </c>
      <c r="N102" s="94">
        <f t="shared" si="10"/>
        <v>18.037577499999994</v>
      </c>
      <c r="O102" s="94">
        <f t="shared" si="10"/>
        <v>20.743214124999991</v>
      </c>
      <c r="P102" s="94">
        <f t="shared" si="10"/>
        <v>23.854696243749988</v>
      </c>
      <c r="Q102" s="159">
        <f t="shared" si="10"/>
        <v>27.432900680312486</v>
      </c>
      <c r="R102" s="159">
        <f t="shared" si="10"/>
        <v>31.547835782359357</v>
      </c>
      <c r="S102" s="159">
        <f t="shared" si="10"/>
        <v>36.28001114971326</v>
      </c>
      <c r="T102" s="159">
        <f t="shared" si="10"/>
        <v>41.72201282217025</v>
      </c>
      <c r="U102" s="159">
        <f t="shared" si="10"/>
        <v>47.980314745495782</v>
      </c>
      <c r="V102" s="159">
        <f t="shared" si="10"/>
        <v>55.177361957320144</v>
      </c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</row>
    <row r="103" spans="2:48" x14ac:dyDescent="0.25">
      <c r="B103" s="76">
        <v>60</v>
      </c>
      <c r="C103" s="158">
        <f t="shared" si="8"/>
        <v>5.161779009030985</v>
      </c>
      <c r="D103" s="94">
        <f t="shared" si="8"/>
        <v>5.9360458603856321</v>
      </c>
      <c r="E103" s="94">
        <f t="shared" si="8"/>
        <v>6.8264527394434769</v>
      </c>
      <c r="F103" s="94">
        <f t="shared" si="8"/>
        <v>7.8504206503599976</v>
      </c>
      <c r="G103" s="94">
        <f t="shared" si="8"/>
        <v>9.0279837479139964</v>
      </c>
      <c r="H103" s="94">
        <f t="shared" si="8"/>
        <v>10.382181310101094</v>
      </c>
      <c r="I103" s="94">
        <f t="shared" si="8"/>
        <v>11.939508506616258</v>
      </c>
      <c r="J103" s="94">
        <f t="shared" si="8"/>
        <v>13.730434782608697</v>
      </c>
      <c r="K103" s="98">
        <f t="shared" si="9"/>
        <v>15.79</v>
      </c>
      <c r="L103" s="94">
        <f t="shared" si="10"/>
        <v>18.158499999999997</v>
      </c>
      <c r="M103" s="94">
        <f t="shared" si="10"/>
        <v>20.882274999999993</v>
      </c>
      <c r="N103" s="94">
        <f t="shared" si="10"/>
        <v>24.014616249999989</v>
      </c>
      <c r="O103" s="94">
        <f t="shared" si="10"/>
        <v>27.616808687499987</v>
      </c>
      <c r="P103" s="94">
        <f t="shared" si="10"/>
        <v>31.75932999062498</v>
      </c>
      <c r="Q103" s="159">
        <f t="shared" si="10"/>
        <v>36.523229489218721</v>
      </c>
      <c r="R103" s="159">
        <f t="shared" si="10"/>
        <v>42.001713912601524</v>
      </c>
      <c r="S103" s="159">
        <f t="shared" si="10"/>
        <v>48.301970999491751</v>
      </c>
      <c r="T103" s="159">
        <f t="shared" si="10"/>
        <v>55.547266649415512</v>
      </c>
      <c r="U103" s="159">
        <f t="shared" si="10"/>
        <v>63.879356646827837</v>
      </c>
      <c r="V103" s="159">
        <f t="shared" si="10"/>
        <v>73.461260143852002</v>
      </c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P103"/>
      <c r="AQ103"/>
      <c r="AR103"/>
      <c r="AS103"/>
      <c r="AT103"/>
      <c r="AU103"/>
      <c r="AV103"/>
    </row>
    <row r="104" spans="2:48" x14ac:dyDescent="0.25">
      <c r="B104" s="76">
        <v>70</v>
      </c>
      <c r="C104" s="161">
        <f t="shared" si="8"/>
        <v>6.4301578915541144</v>
      </c>
      <c r="D104" s="146">
        <f t="shared" si="8"/>
        <v>7.3946815752872315</v>
      </c>
      <c r="E104" s="146">
        <f t="shared" si="8"/>
        <v>8.5038838115803159</v>
      </c>
      <c r="F104" s="146">
        <f t="shared" si="8"/>
        <v>9.779466383317363</v>
      </c>
      <c r="G104" s="146">
        <f t="shared" si="8"/>
        <v>11.246386340814967</v>
      </c>
      <c r="H104" s="146">
        <f t="shared" si="8"/>
        <v>12.93334429193721</v>
      </c>
      <c r="I104" s="146">
        <f t="shared" si="8"/>
        <v>14.873345935727791</v>
      </c>
      <c r="J104" s="146">
        <f t="shared" si="8"/>
        <v>17.104347826086958</v>
      </c>
      <c r="K104" s="105">
        <f t="shared" si="9"/>
        <v>19.670000000000002</v>
      </c>
      <c r="L104" s="146">
        <f t="shared" si="10"/>
        <v>22.6205</v>
      </c>
      <c r="M104" s="146">
        <f t="shared" si="10"/>
        <v>26.013574999999999</v>
      </c>
      <c r="N104" s="146">
        <f t="shared" si="10"/>
        <v>29.915611249999998</v>
      </c>
      <c r="O104" s="146">
        <f t="shared" si="10"/>
        <v>34.402952937499997</v>
      </c>
      <c r="P104" s="146">
        <f t="shared" si="10"/>
        <v>39.563395878124993</v>
      </c>
      <c r="Q104" s="162">
        <f t="shared" si="10"/>
        <v>45.497905259843741</v>
      </c>
      <c r="R104" s="162">
        <f t="shared" si="10"/>
        <v>52.3225910488203</v>
      </c>
      <c r="S104" s="162">
        <f t="shared" si="10"/>
        <v>60.170979706143342</v>
      </c>
      <c r="T104" s="162">
        <f t="shared" si="10"/>
        <v>69.196626662064844</v>
      </c>
      <c r="U104" s="162">
        <f t="shared" si="10"/>
        <v>79.57612066137456</v>
      </c>
      <c r="V104" s="162">
        <f t="shared" si="10"/>
        <v>91.512538760580739</v>
      </c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</row>
    <row r="105" spans="2:48" x14ac:dyDescent="0.25">
      <c r="B105" s="76">
        <v>80</v>
      </c>
      <c r="C105" s="158">
        <f t="shared" si="8"/>
        <v>7.8848707851695607</v>
      </c>
      <c r="D105" s="94">
        <f t="shared" si="8"/>
        <v>9.0676014029449945</v>
      </c>
      <c r="E105" s="94">
        <f t="shared" si="8"/>
        <v>10.427741613386743</v>
      </c>
      <c r="F105" s="94">
        <f t="shared" si="8"/>
        <v>11.991902855394754</v>
      </c>
      <c r="G105" s="94">
        <f t="shared" si="8"/>
        <v>13.790688283703966</v>
      </c>
      <c r="H105" s="94">
        <f t="shared" si="8"/>
        <v>15.859291526259559</v>
      </c>
      <c r="I105" s="94">
        <f t="shared" si="8"/>
        <v>18.238185255198491</v>
      </c>
      <c r="J105" s="94">
        <f t="shared" si="8"/>
        <v>20.973913043478262</v>
      </c>
      <c r="K105" s="98">
        <f t="shared" si="9"/>
        <v>24.12</v>
      </c>
      <c r="L105" s="94">
        <f t="shared" si="10"/>
        <v>27.738</v>
      </c>
      <c r="M105" s="94">
        <f t="shared" si="10"/>
        <v>31.898699999999998</v>
      </c>
      <c r="N105" s="94">
        <f t="shared" si="10"/>
        <v>36.683504999999997</v>
      </c>
      <c r="O105" s="94">
        <f t="shared" si="10"/>
        <v>42.186030749999993</v>
      </c>
      <c r="P105" s="94">
        <f t="shared" si="10"/>
        <v>48.513935362499986</v>
      </c>
      <c r="Q105" s="159">
        <f t="shared" si="10"/>
        <v>55.79102566687498</v>
      </c>
      <c r="R105" s="159">
        <f t="shared" si="10"/>
        <v>64.159679516906223</v>
      </c>
      <c r="S105" s="159">
        <f t="shared" si="10"/>
        <v>73.78363144444215</v>
      </c>
      <c r="T105" s="159">
        <f t="shared" si="10"/>
        <v>84.851176161108469</v>
      </c>
      <c r="U105" s="159">
        <f t="shared" si="10"/>
        <v>97.578852585274731</v>
      </c>
      <c r="V105" s="159">
        <f t="shared" si="10"/>
        <v>112.21568047306593</v>
      </c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</row>
    <row r="106" spans="2:48" x14ac:dyDescent="0.25">
      <c r="B106" s="76">
        <v>90</v>
      </c>
      <c r="C106" s="158">
        <f t="shared" si="8"/>
        <v>9.3363146610465453</v>
      </c>
      <c r="D106" s="94">
        <f t="shared" si="8"/>
        <v>10.736761860203526</v>
      </c>
      <c r="E106" s="94">
        <f t="shared" si="8"/>
        <v>12.347276139234054</v>
      </c>
      <c r="F106" s="94">
        <f t="shared" si="8"/>
        <v>14.199367560119162</v>
      </c>
      <c r="G106" s="94">
        <f t="shared" si="8"/>
        <v>16.329272694137035</v>
      </c>
      <c r="H106" s="94">
        <f t="shared" si="8"/>
        <v>18.778663598257587</v>
      </c>
      <c r="I106" s="94">
        <f t="shared" si="8"/>
        <v>21.595463137996223</v>
      </c>
      <c r="J106" s="94">
        <f t="shared" si="8"/>
        <v>24.834782608695654</v>
      </c>
      <c r="K106" s="98">
        <f t="shared" si="9"/>
        <v>28.56</v>
      </c>
      <c r="L106" s="94">
        <f t="shared" si="10"/>
        <v>32.843999999999994</v>
      </c>
      <c r="M106" s="94">
        <f t="shared" si="10"/>
        <v>37.770599999999988</v>
      </c>
      <c r="N106" s="94">
        <f t="shared" si="10"/>
        <v>43.436189999999982</v>
      </c>
      <c r="O106" s="94">
        <f t="shared" si="10"/>
        <v>49.951618499999974</v>
      </c>
      <c r="P106" s="94">
        <f t="shared" si="10"/>
        <v>57.444361274999963</v>
      </c>
      <c r="Q106" s="159">
        <f t="shared" si="10"/>
        <v>66.061015466249955</v>
      </c>
      <c r="R106" s="159">
        <f t="shared" si="10"/>
        <v>75.970167786187446</v>
      </c>
      <c r="S106" s="159">
        <f t="shared" si="10"/>
        <v>87.365692954115559</v>
      </c>
      <c r="T106" s="159">
        <f t="shared" si="10"/>
        <v>100.47054689723288</v>
      </c>
      <c r="U106" s="159">
        <f t="shared" si="10"/>
        <v>115.54112893181779</v>
      </c>
      <c r="V106" s="159">
        <f t="shared" si="10"/>
        <v>132.87229827159047</v>
      </c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</row>
    <row r="107" spans="2:48" x14ac:dyDescent="0.25">
      <c r="B107" s="76">
        <v>100</v>
      </c>
      <c r="C107" s="164">
        <f t="shared" si="8"/>
        <v>10.640652738692753</v>
      </c>
      <c r="D107" s="144">
        <f t="shared" si="8"/>
        <v>12.236750649496665</v>
      </c>
      <c r="E107" s="144">
        <f t="shared" si="8"/>
        <v>14.072263246921164</v>
      </c>
      <c r="F107" s="144">
        <f t="shared" si="8"/>
        <v>16.183102733959338</v>
      </c>
      <c r="G107" s="144">
        <f t="shared" si="8"/>
        <v>18.610568144053236</v>
      </c>
      <c r="H107" s="144">
        <f t="shared" si="8"/>
        <v>21.402153365661221</v>
      </c>
      <c r="I107" s="144">
        <f t="shared" si="8"/>
        <v>24.6124763705104</v>
      </c>
      <c r="J107" s="144">
        <f t="shared" si="8"/>
        <v>28.304347826086957</v>
      </c>
      <c r="K107" s="165">
        <f t="shared" si="9"/>
        <v>32.549999999999997</v>
      </c>
      <c r="L107" s="144">
        <f t="shared" si="10"/>
        <v>37.43249999999999</v>
      </c>
      <c r="M107" s="144">
        <f t="shared" si="10"/>
        <v>43.047374999999988</v>
      </c>
      <c r="N107" s="144">
        <f t="shared" si="10"/>
        <v>49.504481249999984</v>
      </c>
      <c r="O107" s="144">
        <f t="shared" si="10"/>
        <v>56.930153437499975</v>
      </c>
      <c r="P107" s="144">
        <f t="shared" si="10"/>
        <v>65.469676453124961</v>
      </c>
      <c r="Q107" s="166">
        <f t="shared" si="10"/>
        <v>75.290127921093699</v>
      </c>
      <c r="R107" s="166">
        <f t="shared" si="10"/>
        <v>86.583647109257754</v>
      </c>
      <c r="S107" s="166">
        <f t="shared" si="10"/>
        <v>99.571194175646411</v>
      </c>
      <c r="T107" s="166">
        <f t="shared" si="10"/>
        <v>114.50687330199337</v>
      </c>
      <c r="U107" s="166">
        <f t="shared" si="10"/>
        <v>131.68290429729237</v>
      </c>
      <c r="V107" s="166">
        <f t="shared" si="10"/>
        <v>151.43533994188621</v>
      </c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</row>
    <row r="108" spans="2:48" x14ac:dyDescent="0.25">
      <c r="B108" s="76"/>
      <c r="C108" s="167"/>
      <c r="D108" s="167"/>
      <c r="E108" s="167"/>
      <c r="F108" s="167"/>
      <c r="G108" s="167"/>
      <c r="H108" s="167"/>
      <c r="I108" s="167"/>
      <c r="J108" s="167"/>
      <c r="K108" s="98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</row>
    <row r="109" spans="2:48" x14ac:dyDescent="0.25">
      <c r="K109" s="23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</row>
    <row r="110" spans="2:48" x14ac:dyDescent="0.25">
      <c r="K110" s="239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</row>
    <row r="111" spans="2:48" x14ac:dyDescent="0.25">
      <c r="B111" s="151" t="s">
        <v>53</v>
      </c>
      <c r="C111" s="151"/>
      <c r="D111" s="151"/>
      <c r="E111" s="152"/>
      <c r="F111" s="152"/>
      <c r="G111" s="152"/>
      <c r="H111" s="152"/>
      <c r="I111" s="152"/>
      <c r="K111" s="98">
        <v>1.1499999999999999</v>
      </c>
      <c r="L111" s="42" t="s">
        <v>0</v>
      </c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</row>
    <row r="112" spans="2:48" x14ac:dyDescent="0.25">
      <c r="B112" s="76" t="s">
        <v>2</v>
      </c>
      <c r="C112" s="153" t="s">
        <v>33</v>
      </c>
      <c r="D112" s="81" t="s">
        <v>16</v>
      </c>
      <c r="E112" s="81" t="s">
        <v>15</v>
      </c>
      <c r="F112" s="76" t="s">
        <v>14</v>
      </c>
      <c r="G112" s="76" t="s">
        <v>13</v>
      </c>
      <c r="H112" s="76" t="s">
        <v>3</v>
      </c>
      <c r="I112" s="76" t="s">
        <v>4</v>
      </c>
      <c r="J112" s="76" t="s">
        <v>5</v>
      </c>
      <c r="K112" s="579" t="s">
        <v>6</v>
      </c>
      <c r="L112" s="76" t="s">
        <v>20</v>
      </c>
      <c r="M112" s="76" t="s">
        <v>21</v>
      </c>
      <c r="N112" s="76" t="s">
        <v>22</v>
      </c>
      <c r="O112" s="76" t="s">
        <v>23</v>
      </c>
      <c r="P112" s="76" t="s">
        <v>24</v>
      </c>
      <c r="Q112" s="81" t="s">
        <v>25</v>
      </c>
      <c r="R112" s="81" t="s">
        <v>35</v>
      </c>
      <c r="S112" s="81" t="s">
        <v>36</v>
      </c>
      <c r="T112" s="81" t="s">
        <v>37</v>
      </c>
      <c r="U112" s="81" t="s">
        <v>38</v>
      </c>
      <c r="V112" s="81" t="s">
        <v>39</v>
      </c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</row>
    <row r="113" spans="2:48" x14ac:dyDescent="0.25">
      <c r="B113" s="76">
        <v>1</v>
      </c>
      <c r="C113" s="154">
        <f t="shared" ref="C113:J127" si="11">((D113)/$K$157)</f>
        <v>0.22883124169231725</v>
      </c>
      <c r="D113" s="143">
        <f t="shared" si="11"/>
        <v>0.26315592794616482</v>
      </c>
      <c r="E113" s="143">
        <f t="shared" si="11"/>
        <v>0.30262931713808955</v>
      </c>
      <c r="F113" s="143">
        <f t="shared" si="11"/>
        <v>0.34802371470880294</v>
      </c>
      <c r="G113" s="143">
        <f t="shared" si="11"/>
        <v>0.40022727191512336</v>
      </c>
      <c r="H113" s="143">
        <f t="shared" si="11"/>
        <v>0.46026136270239182</v>
      </c>
      <c r="I113" s="143">
        <f t="shared" si="11"/>
        <v>0.52930056710775053</v>
      </c>
      <c r="J113" s="143">
        <f t="shared" si="11"/>
        <v>0.60869565217391308</v>
      </c>
      <c r="K113" s="84">
        <f t="shared" ref="K113:K127" si="12">I36</f>
        <v>0.7</v>
      </c>
      <c r="L113" s="143">
        <f t="shared" ref="L113:V127" si="13">((K113)*$K$157)</f>
        <v>0.80499999999999994</v>
      </c>
      <c r="M113" s="143">
        <f t="shared" si="13"/>
        <v>0.92574999999999985</v>
      </c>
      <c r="N113" s="143">
        <f t="shared" si="13"/>
        <v>1.0646124999999997</v>
      </c>
      <c r="O113" s="143">
        <f t="shared" si="13"/>
        <v>1.2243043749999996</v>
      </c>
      <c r="P113" s="143">
        <f t="shared" si="13"/>
        <v>1.4079500312499993</v>
      </c>
      <c r="Q113" s="155">
        <f t="shared" si="13"/>
        <v>1.6191425359374991</v>
      </c>
      <c r="R113" s="155">
        <f t="shared" si="13"/>
        <v>1.862013916328124</v>
      </c>
      <c r="S113" s="155">
        <f t="shared" si="13"/>
        <v>2.1413160037773422</v>
      </c>
      <c r="T113" s="155">
        <f t="shared" si="13"/>
        <v>2.4625134043439432</v>
      </c>
      <c r="U113" s="155">
        <f t="shared" si="13"/>
        <v>2.8318904149955344</v>
      </c>
      <c r="V113" s="155">
        <f t="shared" si="13"/>
        <v>3.2566739772448643</v>
      </c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</row>
    <row r="114" spans="2:48" x14ac:dyDescent="0.25">
      <c r="B114" s="76">
        <v>2</v>
      </c>
      <c r="C114" s="158">
        <f t="shared" si="11"/>
        <v>0.53938792684617654</v>
      </c>
      <c r="D114" s="94">
        <f t="shared" si="11"/>
        <v>0.62029611587310296</v>
      </c>
      <c r="E114" s="94">
        <f t="shared" si="11"/>
        <v>0.71334053325406832</v>
      </c>
      <c r="F114" s="94">
        <f t="shared" si="11"/>
        <v>0.82034161324217847</v>
      </c>
      <c r="G114" s="94">
        <f t="shared" si="11"/>
        <v>0.94339285522850513</v>
      </c>
      <c r="H114" s="94">
        <f t="shared" si="11"/>
        <v>1.0849017835127808</v>
      </c>
      <c r="I114" s="94">
        <f t="shared" si="11"/>
        <v>1.2476370510396977</v>
      </c>
      <c r="J114" s="94">
        <f t="shared" si="11"/>
        <v>1.4347826086956521</v>
      </c>
      <c r="K114" s="98">
        <f t="shared" si="12"/>
        <v>1.65</v>
      </c>
      <c r="L114" s="94">
        <f t="shared" si="13"/>
        <v>1.8974999999999997</v>
      </c>
      <c r="M114" s="94">
        <f t="shared" si="13"/>
        <v>2.1821249999999996</v>
      </c>
      <c r="N114" s="94">
        <f t="shared" si="13"/>
        <v>2.5094437499999995</v>
      </c>
      <c r="O114" s="94">
        <f t="shared" si="13"/>
        <v>2.8858603124999993</v>
      </c>
      <c r="P114" s="94">
        <f t="shared" si="13"/>
        <v>3.318739359374999</v>
      </c>
      <c r="Q114" s="159">
        <f t="shared" si="13"/>
        <v>3.8165502632812487</v>
      </c>
      <c r="R114" s="159">
        <f t="shared" si="13"/>
        <v>4.3890328027734355</v>
      </c>
      <c r="S114" s="159">
        <f t="shared" si="13"/>
        <v>5.0473877231894502</v>
      </c>
      <c r="T114" s="159">
        <f t="shared" si="13"/>
        <v>5.8044958816678669</v>
      </c>
      <c r="U114" s="159">
        <f t="shared" si="13"/>
        <v>6.6751702639180461</v>
      </c>
      <c r="V114" s="159">
        <f t="shared" si="13"/>
        <v>7.6764458035057528</v>
      </c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</row>
    <row r="115" spans="2:48" x14ac:dyDescent="0.25">
      <c r="B115" s="76">
        <v>3</v>
      </c>
      <c r="C115" s="161">
        <f t="shared" si="11"/>
        <v>0.93820809093850088</v>
      </c>
      <c r="D115" s="146">
        <f t="shared" si="11"/>
        <v>1.0789393045792759</v>
      </c>
      <c r="E115" s="146">
        <f t="shared" si="11"/>
        <v>1.2407802002661672</v>
      </c>
      <c r="F115" s="146">
        <f t="shared" si="11"/>
        <v>1.4268972303060921</v>
      </c>
      <c r="G115" s="146">
        <f t="shared" si="11"/>
        <v>1.6409318148520058</v>
      </c>
      <c r="H115" s="146">
        <f t="shared" si="11"/>
        <v>1.8870715870798065</v>
      </c>
      <c r="I115" s="146">
        <f t="shared" si="11"/>
        <v>2.1701323251417772</v>
      </c>
      <c r="J115" s="146">
        <f t="shared" si="11"/>
        <v>2.4956521739130437</v>
      </c>
      <c r="K115" s="105">
        <f t="shared" si="12"/>
        <v>2.87</v>
      </c>
      <c r="L115" s="146">
        <f t="shared" si="13"/>
        <v>3.3005</v>
      </c>
      <c r="M115" s="146">
        <f t="shared" si="13"/>
        <v>3.7955749999999995</v>
      </c>
      <c r="N115" s="146">
        <f t="shared" si="13"/>
        <v>4.3649112499999987</v>
      </c>
      <c r="O115" s="146">
        <f t="shared" si="13"/>
        <v>5.0196479374999985</v>
      </c>
      <c r="P115" s="146">
        <f t="shared" si="13"/>
        <v>5.7725951281249976</v>
      </c>
      <c r="Q115" s="162">
        <f t="shared" si="13"/>
        <v>6.6384843973437464</v>
      </c>
      <c r="R115" s="162">
        <f t="shared" si="13"/>
        <v>7.6342570569453079</v>
      </c>
      <c r="S115" s="162">
        <f t="shared" si="13"/>
        <v>8.779395615487104</v>
      </c>
      <c r="T115" s="162">
        <f t="shared" si="13"/>
        <v>10.096304957810169</v>
      </c>
      <c r="U115" s="162">
        <f t="shared" si="13"/>
        <v>11.610750701481694</v>
      </c>
      <c r="V115" s="162">
        <f t="shared" si="13"/>
        <v>13.352363306703946</v>
      </c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</row>
    <row r="116" spans="2:48" x14ac:dyDescent="0.25">
      <c r="B116" s="76">
        <v>4</v>
      </c>
      <c r="C116" s="158">
        <f t="shared" si="11"/>
        <v>1.2749169180000535</v>
      </c>
      <c r="D116" s="94">
        <f t="shared" si="11"/>
        <v>1.4661544557000614</v>
      </c>
      <c r="E116" s="94">
        <f t="shared" si="11"/>
        <v>1.6860776240550706</v>
      </c>
      <c r="F116" s="94">
        <f t="shared" si="11"/>
        <v>1.9389892676633309</v>
      </c>
      <c r="G116" s="94">
        <f t="shared" si="11"/>
        <v>2.2298376578128303</v>
      </c>
      <c r="H116" s="94">
        <f t="shared" si="11"/>
        <v>2.5643133064847548</v>
      </c>
      <c r="I116" s="94">
        <f t="shared" si="11"/>
        <v>2.9489603024574675</v>
      </c>
      <c r="J116" s="94">
        <f t="shared" si="11"/>
        <v>3.3913043478260874</v>
      </c>
      <c r="K116" s="98">
        <f t="shared" si="12"/>
        <v>3.9</v>
      </c>
      <c r="L116" s="94">
        <f t="shared" si="13"/>
        <v>4.4849999999999994</v>
      </c>
      <c r="M116" s="94">
        <f t="shared" si="13"/>
        <v>5.1577499999999992</v>
      </c>
      <c r="N116" s="94">
        <f t="shared" si="13"/>
        <v>5.9314124999999986</v>
      </c>
      <c r="O116" s="94">
        <f t="shared" si="13"/>
        <v>6.8211243749999984</v>
      </c>
      <c r="P116" s="94">
        <f t="shared" si="13"/>
        <v>7.8442930312499977</v>
      </c>
      <c r="Q116" s="159">
        <f t="shared" si="13"/>
        <v>9.0209369859374959</v>
      </c>
      <c r="R116" s="159">
        <f t="shared" si="13"/>
        <v>10.374077533828119</v>
      </c>
      <c r="S116" s="159">
        <f t="shared" si="13"/>
        <v>11.930189163902336</v>
      </c>
      <c r="T116" s="159">
        <f t="shared" si="13"/>
        <v>13.719717538487686</v>
      </c>
      <c r="U116" s="159">
        <f t="shared" si="13"/>
        <v>15.777675169260837</v>
      </c>
      <c r="V116" s="159">
        <f t="shared" si="13"/>
        <v>18.144326444649963</v>
      </c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</row>
    <row r="117" spans="2:48" x14ac:dyDescent="0.25">
      <c r="B117" s="76">
        <v>5</v>
      </c>
      <c r="C117" s="158">
        <f t="shared" si="11"/>
        <v>1.536438337076987</v>
      </c>
      <c r="D117" s="94">
        <f t="shared" si="11"/>
        <v>1.7669040876385349</v>
      </c>
      <c r="E117" s="94">
        <f t="shared" si="11"/>
        <v>2.031939700784315</v>
      </c>
      <c r="F117" s="94">
        <f t="shared" si="11"/>
        <v>2.3367306559019623</v>
      </c>
      <c r="G117" s="94">
        <f t="shared" si="11"/>
        <v>2.6872402542872567</v>
      </c>
      <c r="H117" s="94">
        <f t="shared" si="11"/>
        <v>3.090326292430345</v>
      </c>
      <c r="I117" s="94">
        <f t="shared" si="11"/>
        <v>3.5538752362948967</v>
      </c>
      <c r="J117" s="94">
        <f t="shared" si="11"/>
        <v>4.0869565217391308</v>
      </c>
      <c r="K117" s="98">
        <f t="shared" si="12"/>
        <v>4.7</v>
      </c>
      <c r="L117" s="94">
        <f t="shared" si="13"/>
        <v>5.4049999999999994</v>
      </c>
      <c r="M117" s="94">
        <f t="shared" si="13"/>
        <v>6.215749999999999</v>
      </c>
      <c r="N117" s="94">
        <f t="shared" si="13"/>
        <v>7.1481124999999981</v>
      </c>
      <c r="O117" s="94">
        <f t="shared" si="13"/>
        <v>8.2203293749999968</v>
      </c>
      <c r="P117" s="94">
        <f t="shared" si="13"/>
        <v>9.4533787812499952</v>
      </c>
      <c r="Q117" s="159">
        <f t="shared" si="13"/>
        <v>10.871385598437493</v>
      </c>
      <c r="R117" s="159">
        <f t="shared" si="13"/>
        <v>12.502093438203117</v>
      </c>
      <c r="S117" s="159">
        <f t="shared" si="13"/>
        <v>14.377407453933584</v>
      </c>
      <c r="T117" s="159">
        <f t="shared" si="13"/>
        <v>16.534018572023619</v>
      </c>
      <c r="U117" s="159">
        <f t="shared" si="13"/>
        <v>19.014121357827161</v>
      </c>
      <c r="V117" s="159">
        <f t="shared" si="13"/>
        <v>21.866239561501235</v>
      </c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</row>
    <row r="118" spans="2:48" x14ac:dyDescent="0.25">
      <c r="B118" s="76">
        <v>10</v>
      </c>
      <c r="C118" s="161">
        <f t="shared" si="11"/>
        <v>2.2883124169231728</v>
      </c>
      <c r="D118" s="146">
        <f t="shared" si="11"/>
        <v>2.6315592794616482</v>
      </c>
      <c r="E118" s="146">
        <f t="shared" si="11"/>
        <v>3.0262931713808952</v>
      </c>
      <c r="F118" s="146">
        <f t="shared" si="11"/>
        <v>3.4802371470880291</v>
      </c>
      <c r="G118" s="146">
        <f t="shared" si="11"/>
        <v>4.0022727191512333</v>
      </c>
      <c r="H118" s="146">
        <f t="shared" si="11"/>
        <v>4.602613627023918</v>
      </c>
      <c r="I118" s="146">
        <f t="shared" si="11"/>
        <v>5.2930056710775055</v>
      </c>
      <c r="J118" s="146">
        <f t="shared" si="11"/>
        <v>6.0869565217391308</v>
      </c>
      <c r="K118" s="105">
        <f t="shared" si="12"/>
        <v>7</v>
      </c>
      <c r="L118" s="146">
        <f t="shared" si="13"/>
        <v>8.0499999999999989</v>
      </c>
      <c r="M118" s="146">
        <f t="shared" si="13"/>
        <v>9.2574999999999985</v>
      </c>
      <c r="N118" s="146">
        <f t="shared" si="13"/>
        <v>10.646124999999998</v>
      </c>
      <c r="O118" s="146">
        <f t="shared" si="13"/>
        <v>12.243043749999996</v>
      </c>
      <c r="P118" s="146">
        <f t="shared" si="13"/>
        <v>14.079500312499995</v>
      </c>
      <c r="Q118" s="162">
        <f t="shared" si="13"/>
        <v>16.191425359374993</v>
      </c>
      <c r="R118" s="162">
        <f t="shared" si="13"/>
        <v>18.620139163281241</v>
      </c>
      <c r="S118" s="162">
        <f t="shared" si="13"/>
        <v>21.413160037773427</v>
      </c>
      <c r="T118" s="162">
        <f t="shared" si="13"/>
        <v>24.625134043439438</v>
      </c>
      <c r="U118" s="162">
        <f t="shared" si="13"/>
        <v>28.318904149955351</v>
      </c>
      <c r="V118" s="162">
        <f t="shared" si="13"/>
        <v>32.566739772448649</v>
      </c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</row>
    <row r="119" spans="2:48" x14ac:dyDescent="0.25">
      <c r="B119" s="76">
        <v>20</v>
      </c>
      <c r="C119" s="158">
        <f t="shared" si="11"/>
        <v>3.0957597983232064</v>
      </c>
      <c r="D119" s="94">
        <f t="shared" si="11"/>
        <v>3.5601237680716871</v>
      </c>
      <c r="E119" s="94">
        <f t="shared" si="11"/>
        <v>4.0941423332824396</v>
      </c>
      <c r="F119" s="94">
        <f t="shared" si="11"/>
        <v>4.7082636832748053</v>
      </c>
      <c r="G119" s="94">
        <f t="shared" si="11"/>
        <v>5.4145032357660252</v>
      </c>
      <c r="H119" s="94">
        <f t="shared" si="11"/>
        <v>6.2266787211309289</v>
      </c>
      <c r="I119" s="94">
        <f t="shared" si="11"/>
        <v>7.160680529300568</v>
      </c>
      <c r="J119" s="94">
        <f t="shared" si="11"/>
        <v>8.234782608695653</v>
      </c>
      <c r="K119" s="98">
        <f t="shared" si="12"/>
        <v>9.4700000000000006</v>
      </c>
      <c r="L119" s="94">
        <f t="shared" si="13"/>
        <v>10.890499999999999</v>
      </c>
      <c r="M119" s="94">
        <f t="shared" si="13"/>
        <v>12.524074999999998</v>
      </c>
      <c r="N119" s="94">
        <f t="shared" si="13"/>
        <v>14.402686249999997</v>
      </c>
      <c r="O119" s="94">
        <f t="shared" si="13"/>
        <v>16.563089187499994</v>
      </c>
      <c r="P119" s="94">
        <f t="shared" si="13"/>
        <v>19.04755256562499</v>
      </c>
      <c r="Q119" s="159">
        <f t="shared" si="13"/>
        <v>21.904685450468737</v>
      </c>
      <c r="R119" s="159">
        <f t="shared" si="13"/>
        <v>25.190388268039044</v>
      </c>
      <c r="S119" s="159">
        <f t="shared" si="13"/>
        <v>28.968946508244898</v>
      </c>
      <c r="T119" s="159">
        <f t="shared" si="13"/>
        <v>33.314288484481629</v>
      </c>
      <c r="U119" s="159">
        <f t="shared" si="13"/>
        <v>38.311431757153869</v>
      </c>
      <c r="V119" s="159">
        <f t="shared" si="13"/>
        <v>44.058146520726943</v>
      </c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</row>
    <row r="120" spans="2:48" x14ac:dyDescent="0.25">
      <c r="B120" s="76">
        <v>30</v>
      </c>
      <c r="C120" s="158">
        <f t="shared" si="11"/>
        <v>3.644954778384768</v>
      </c>
      <c r="D120" s="94">
        <f t="shared" si="11"/>
        <v>4.1916979951424826</v>
      </c>
      <c r="E120" s="94">
        <f t="shared" si="11"/>
        <v>4.8204526944138548</v>
      </c>
      <c r="F120" s="94">
        <f t="shared" si="11"/>
        <v>5.5435205985759328</v>
      </c>
      <c r="G120" s="94">
        <f t="shared" si="11"/>
        <v>6.3750486883623223</v>
      </c>
      <c r="H120" s="94">
        <f t="shared" si="11"/>
        <v>7.3313059916166701</v>
      </c>
      <c r="I120" s="94">
        <f t="shared" si="11"/>
        <v>8.4310018903591697</v>
      </c>
      <c r="J120" s="94">
        <f t="shared" si="11"/>
        <v>9.6956521739130448</v>
      </c>
      <c r="K120" s="98">
        <f t="shared" si="12"/>
        <v>11.15</v>
      </c>
      <c r="L120" s="94">
        <f t="shared" si="13"/>
        <v>12.8225</v>
      </c>
      <c r="M120" s="94">
        <f t="shared" si="13"/>
        <v>14.745874999999998</v>
      </c>
      <c r="N120" s="94">
        <f t="shared" si="13"/>
        <v>16.957756249999996</v>
      </c>
      <c r="O120" s="94">
        <f t="shared" si="13"/>
        <v>19.501419687499993</v>
      </c>
      <c r="P120" s="94">
        <f t="shared" si="13"/>
        <v>22.426632640624991</v>
      </c>
      <c r="Q120" s="159">
        <f t="shared" si="13"/>
        <v>25.790627536718738</v>
      </c>
      <c r="R120" s="159">
        <f t="shared" si="13"/>
        <v>29.659221667226547</v>
      </c>
      <c r="S120" s="159">
        <f t="shared" si="13"/>
        <v>34.108104917310527</v>
      </c>
      <c r="T120" s="159">
        <f t="shared" si="13"/>
        <v>39.224320654907103</v>
      </c>
      <c r="U120" s="159">
        <f t="shared" si="13"/>
        <v>45.107968753143169</v>
      </c>
      <c r="V120" s="159">
        <f t="shared" si="13"/>
        <v>51.874164066114638</v>
      </c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</row>
    <row r="121" spans="2:48" x14ac:dyDescent="0.25">
      <c r="B121" s="76">
        <v>40</v>
      </c>
      <c r="C121" s="158">
        <f t="shared" si="11"/>
        <v>4.1549215455847897</v>
      </c>
      <c r="D121" s="94">
        <f t="shared" si="11"/>
        <v>4.7781597774225073</v>
      </c>
      <c r="E121" s="94">
        <f t="shared" si="11"/>
        <v>5.4948837440358833</v>
      </c>
      <c r="F121" s="94">
        <f t="shared" si="11"/>
        <v>6.3191163056412654</v>
      </c>
      <c r="G121" s="94">
        <f t="shared" si="11"/>
        <v>7.2669837514874542</v>
      </c>
      <c r="H121" s="94">
        <f t="shared" si="11"/>
        <v>8.3570313142105714</v>
      </c>
      <c r="I121" s="94">
        <f t="shared" si="11"/>
        <v>9.6105860113421571</v>
      </c>
      <c r="J121" s="94">
        <f t="shared" si="11"/>
        <v>11.052173913043481</v>
      </c>
      <c r="K121" s="98">
        <f t="shared" si="12"/>
        <v>12.71</v>
      </c>
      <c r="L121" s="94">
        <f t="shared" si="13"/>
        <v>14.6165</v>
      </c>
      <c r="M121" s="94">
        <f t="shared" si="13"/>
        <v>16.808975</v>
      </c>
      <c r="N121" s="94">
        <f t="shared" si="13"/>
        <v>19.330321249999997</v>
      </c>
      <c r="O121" s="94">
        <f t="shared" si="13"/>
        <v>22.229869437499996</v>
      </c>
      <c r="P121" s="94">
        <f t="shared" si="13"/>
        <v>25.564349853124995</v>
      </c>
      <c r="Q121" s="159">
        <f t="shared" si="13"/>
        <v>29.39900233109374</v>
      </c>
      <c r="R121" s="159">
        <f t="shared" si="13"/>
        <v>33.808852680757802</v>
      </c>
      <c r="S121" s="159">
        <f t="shared" si="13"/>
        <v>38.880180582871468</v>
      </c>
      <c r="T121" s="159">
        <f t="shared" si="13"/>
        <v>44.712207670302185</v>
      </c>
      <c r="U121" s="159">
        <f t="shared" si="13"/>
        <v>51.419038820847511</v>
      </c>
      <c r="V121" s="159">
        <f t="shared" si="13"/>
        <v>59.131894643974633</v>
      </c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</row>
    <row r="122" spans="2:48" x14ac:dyDescent="0.25">
      <c r="B122" s="76">
        <v>50</v>
      </c>
      <c r="C122" s="158">
        <f t="shared" si="11"/>
        <v>4.6452742063540411</v>
      </c>
      <c r="D122" s="94">
        <f t="shared" si="11"/>
        <v>5.3420653373071465</v>
      </c>
      <c r="E122" s="94">
        <f t="shared" si="11"/>
        <v>6.1433751379032184</v>
      </c>
      <c r="F122" s="94">
        <f t="shared" si="11"/>
        <v>7.0648814085887004</v>
      </c>
      <c r="G122" s="94">
        <f t="shared" si="11"/>
        <v>8.1246136198770049</v>
      </c>
      <c r="H122" s="94">
        <f t="shared" si="11"/>
        <v>9.3433056628585547</v>
      </c>
      <c r="I122" s="94">
        <f t="shared" si="11"/>
        <v>10.744801512287337</v>
      </c>
      <c r="J122" s="94">
        <f t="shared" si="11"/>
        <v>12.356521739130436</v>
      </c>
      <c r="K122" s="98">
        <f t="shared" si="12"/>
        <v>14.21</v>
      </c>
      <c r="L122" s="94">
        <f t="shared" si="13"/>
        <v>16.3415</v>
      </c>
      <c r="M122" s="94">
        <f t="shared" si="13"/>
        <v>18.792724999999997</v>
      </c>
      <c r="N122" s="94">
        <f t="shared" si="13"/>
        <v>21.611633749999996</v>
      </c>
      <c r="O122" s="94">
        <f t="shared" si="13"/>
        <v>24.853378812499994</v>
      </c>
      <c r="P122" s="94">
        <f t="shared" si="13"/>
        <v>28.581385634374989</v>
      </c>
      <c r="Q122" s="159">
        <f t="shared" si="13"/>
        <v>32.868593479531235</v>
      </c>
      <c r="R122" s="159">
        <f t="shared" si="13"/>
        <v>37.798882501460916</v>
      </c>
      <c r="S122" s="159">
        <f t="shared" si="13"/>
        <v>43.468714876680053</v>
      </c>
      <c r="T122" s="159">
        <f t="shared" si="13"/>
        <v>49.989022108182056</v>
      </c>
      <c r="U122" s="159">
        <f t="shared" si="13"/>
        <v>57.487375424409358</v>
      </c>
      <c r="V122" s="159">
        <f t="shared" si="13"/>
        <v>66.11048173807076</v>
      </c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</row>
    <row r="123" spans="2:48" x14ac:dyDescent="0.25">
      <c r="B123" s="76">
        <v>60</v>
      </c>
      <c r="C123" s="158">
        <f t="shared" si="11"/>
        <v>5.0865916010463676</v>
      </c>
      <c r="D123" s="94">
        <f t="shared" si="11"/>
        <v>5.849580341203322</v>
      </c>
      <c r="E123" s="94">
        <f t="shared" si="11"/>
        <v>6.7270173923838197</v>
      </c>
      <c r="F123" s="94">
        <f t="shared" si="11"/>
        <v>7.7360700012413925</v>
      </c>
      <c r="G123" s="94">
        <f t="shared" si="11"/>
        <v>8.8964805014276003</v>
      </c>
      <c r="H123" s="94">
        <f t="shared" si="11"/>
        <v>10.230952576641739</v>
      </c>
      <c r="I123" s="94">
        <f t="shared" si="11"/>
        <v>11.765595463137998</v>
      </c>
      <c r="J123" s="94">
        <f t="shared" si="11"/>
        <v>13.530434782608697</v>
      </c>
      <c r="K123" s="98">
        <f t="shared" si="12"/>
        <v>15.56</v>
      </c>
      <c r="L123" s="94">
        <f t="shared" si="13"/>
        <v>17.893999999999998</v>
      </c>
      <c r="M123" s="94">
        <f t="shared" si="13"/>
        <v>20.578099999999996</v>
      </c>
      <c r="N123" s="94">
        <f t="shared" si="13"/>
        <v>23.664814999999994</v>
      </c>
      <c r="O123" s="94">
        <f t="shared" si="13"/>
        <v>27.214537249999992</v>
      </c>
      <c r="P123" s="94">
        <f t="shared" si="13"/>
        <v>31.29671783749999</v>
      </c>
      <c r="Q123" s="159">
        <f t="shared" si="13"/>
        <v>35.991225513124988</v>
      </c>
      <c r="R123" s="159">
        <f t="shared" si="13"/>
        <v>41.38990934009373</v>
      </c>
      <c r="S123" s="159">
        <f t="shared" si="13"/>
        <v>47.598395741107787</v>
      </c>
      <c r="T123" s="159">
        <f t="shared" si="13"/>
        <v>54.73815510227395</v>
      </c>
      <c r="U123" s="159">
        <f t="shared" si="13"/>
        <v>62.948878367615038</v>
      </c>
      <c r="V123" s="159">
        <f t="shared" si="13"/>
        <v>72.391210122757286</v>
      </c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</row>
    <row r="124" spans="2:48" x14ac:dyDescent="0.25">
      <c r="B124" s="76">
        <v>70</v>
      </c>
      <c r="C124" s="161">
        <f t="shared" si="11"/>
        <v>5.485411765138692</v>
      </c>
      <c r="D124" s="146">
        <f t="shared" si="11"/>
        <v>6.3082235299094949</v>
      </c>
      <c r="E124" s="146">
        <f t="shared" si="11"/>
        <v>7.2544570593959188</v>
      </c>
      <c r="F124" s="146">
        <f t="shared" si="11"/>
        <v>8.3426256183053056</v>
      </c>
      <c r="G124" s="146">
        <f t="shared" si="11"/>
        <v>9.5940194610511007</v>
      </c>
      <c r="H124" s="146">
        <f t="shared" si="11"/>
        <v>11.033122380208765</v>
      </c>
      <c r="I124" s="146">
        <f t="shared" si="11"/>
        <v>12.688090737240078</v>
      </c>
      <c r="J124" s="146">
        <f t="shared" si="11"/>
        <v>14.591304347826089</v>
      </c>
      <c r="K124" s="105">
        <f t="shared" si="12"/>
        <v>16.78</v>
      </c>
      <c r="L124" s="146">
        <f t="shared" si="13"/>
        <v>19.297000000000001</v>
      </c>
      <c r="M124" s="146">
        <f t="shared" si="13"/>
        <v>22.191549999999999</v>
      </c>
      <c r="N124" s="146">
        <f t="shared" si="13"/>
        <v>25.520282499999997</v>
      </c>
      <c r="O124" s="146">
        <f t="shared" si="13"/>
        <v>29.348324874999996</v>
      </c>
      <c r="P124" s="146">
        <f t="shared" si="13"/>
        <v>33.750573606249993</v>
      </c>
      <c r="Q124" s="162">
        <f t="shared" si="13"/>
        <v>38.81315964718749</v>
      </c>
      <c r="R124" s="162">
        <f t="shared" si="13"/>
        <v>44.635133594265611</v>
      </c>
      <c r="S124" s="162">
        <f t="shared" si="13"/>
        <v>51.330403633405446</v>
      </c>
      <c r="T124" s="162">
        <f t="shared" si="13"/>
        <v>59.029964178416257</v>
      </c>
      <c r="U124" s="162">
        <f t="shared" si="13"/>
        <v>67.884458805178696</v>
      </c>
      <c r="V124" s="162">
        <f t="shared" si="13"/>
        <v>78.067127625955493</v>
      </c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</row>
    <row r="125" spans="2:48" x14ac:dyDescent="0.25">
      <c r="B125" s="76">
        <v>80</v>
      </c>
      <c r="C125" s="158">
        <f t="shared" si="11"/>
        <v>5.8776938937540919</v>
      </c>
      <c r="D125" s="94">
        <f t="shared" si="11"/>
        <v>6.759347977817205</v>
      </c>
      <c r="E125" s="94">
        <f t="shared" si="11"/>
        <v>7.7732501744897853</v>
      </c>
      <c r="F125" s="94">
        <f t="shared" si="11"/>
        <v>8.9392377006632522</v>
      </c>
      <c r="G125" s="94">
        <f t="shared" si="11"/>
        <v>10.28012335576274</v>
      </c>
      <c r="H125" s="94">
        <f t="shared" si="11"/>
        <v>11.82214185912715</v>
      </c>
      <c r="I125" s="94">
        <f t="shared" si="11"/>
        <v>13.595463137996221</v>
      </c>
      <c r="J125" s="94">
        <f t="shared" si="11"/>
        <v>15.634782608695653</v>
      </c>
      <c r="K125" s="98">
        <f t="shared" si="12"/>
        <v>17.98</v>
      </c>
      <c r="L125" s="94">
        <f t="shared" si="13"/>
        <v>20.677</v>
      </c>
      <c r="M125" s="94">
        <f t="shared" si="13"/>
        <v>23.778549999999999</v>
      </c>
      <c r="N125" s="94">
        <f t="shared" si="13"/>
        <v>27.345332499999998</v>
      </c>
      <c r="O125" s="94">
        <f t="shared" si="13"/>
        <v>31.447132374999995</v>
      </c>
      <c r="P125" s="94">
        <f t="shared" si="13"/>
        <v>36.164202231249995</v>
      </c>
      <c r="Q125" s="159">
        <f t="shared" si="13"/>
        <v>41.588832565937487</v>
      </c>
      <c r="R125" s="159">
        <f t="shared" si="13"/>
        <v>47.827157450828103</v>
      </c>
      <c r="S125" s="159">
        <f t="shared" si="13"/>
        <v>55.001231068452313</v>
      </c>
      <c r="T125" s="159">
        <f t="shared" si="13"/>
        <v>63.251415728720154</v>
      </c>
      <c r="U125" s="159">
        <f t="shared" si="13"/>
        <v>72.739128088028167</v>
      </c>
      <c r="V125" s="159">
        <f t="shared" si="13"/>
        <v>83.649997301232389</v>
      </c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</row>
    <row r="126" spans="2:48" x14ac:dyDescent="0.25">
      <c r="B126" s="76">
        <v>90</v>
      </c>
      <c r="C126" s="158">
        <f t="shared" si="11"/>
        <v>6.3222803061848802</v>
      </c>
      <c r="D126" s="94">
        <f t="shared" si="11"/>
        <v>7.2706223521126114</v>
      </c>
      <c r="E126" s="94">
        <f t="shared" si="11"/>
        <v>8.3612157049295028</v>
      </c>
      <c r="F126" s="94">
        <f t="shared" si="11"/>
        <v>9.6153980606689267</v>
      </c>
      <c r="G126" s="94">
        <f t="shared" si="11"/>
        <v>11.057707769769264</v>
      </c>
      <c r="H126" s="94">
        <f t="shared" si="11"/>
        <v>12.716363935234654</v>
      </c>
      <c r="I126" s="94">
        <f t="shared" si="11"/>
        <v>14.62381852551985</v>
      </c>
      <c r="J126" s="94">
        <f t="shared" si="11"/>
        <v>16.817391304347826</v>
      </c>
      <c r="K126" s="98">
        <f t="shared" si="12"/>
        <v>19.34</v>
      </c>
      <c r="L126" s="94">
        <f t="shared" si="13"/>
        <v>22.241</v>
      </c>
      <c r="M126" s="94">
        <f t="shared" si="13"/>
        <v>25.577149999999996</v>
      </c>
      <c r="N126" s="94">
        <f t="shared" si="13"/>
        <v>29.413722499999992</v>
      </c>
      <c r="O126" s="94">
        <f t="shared" si="13"/>
        <v>33.825780874999985</v>
      </c>
      <c r="P126" s="94">
        <f t="shared" si="13"/>
        <v>38.899648006249983</v>
      </c>
      <c r="Q126" s="159">
        <f t="shared" si="13"/>
        <v>44.734595207187475</v>
      </c>
      <c r="R126" s="159">
        <f t="shared" si="13"/>
        <v>51.44478448826559</v>
      </c>
      <c r="S126" s="159">
        <f t="shared" si="13"/>
        <v>59.161502161505425</v>
      </c>
      <c r="T126" s="159">
        <f t="shared" si="13"/>
        <v>68.035727485731229</v>
      </c>
      <c r="U126" s="159">
        <f t="shared" si="13"/>
        <v>78.241086608590905</v>
      </c>
      <c r="V126" s="159">
        <f t="shared" si="13"/>
        <v>89.977249599879528</v>
      </c>
      <c r="Z126" s="94"/>
      <c r="AA126" s="94"/>
      <c r="AB126" s="94"/>
      <c r="AC126" s="94"/>
      <c r="AD126" s="157"/>
      <c r="AH126"/>
      <c r="AI126"/>
      <c r="AJ126"/>
      <c r="AK126"/>
      <c r="AL126"/>
      <c r="AM126"/>
      <c r="AN126"/>
      <c r="AO126"/>
      <c r="AP126"/>
      <c r="AQ126"/>
      <c r="AR126"/>
    </row>
    <row r="127" spans="2:48" x14ac:dyDescent="0.25">
      <c r="B127" s="76">
        <v>100</v>
      </c>
      <c r="C127" s="164">
        <f t="shared" si="11"/>
        <v>6.6720652042002788</v>
      </c>
      <c r="D127" s="144">
        <f t="shared" si="11"/>
        <v>7.6728749848303197</v>
      </c>
      <c r="E127" s="144">
        <f t="shared" si="11"/>
        <v>8.8238062325548672</v>
      </c>
      <c r="F127" s="144">
        <f t="shared" si="11"/>
        <v>10.147377167438096</v>
      </c>
      <c r="G127" s="144">
        <f t="shared" si="11"/>
        <v>11.66948374255381</v>
      </c>
      <c r="H127" s="144">
        <f t="shared" si="11"/>
        <v>13.41990630393688</v>
      </c>
      <c r="I127" s="144">
        <f t="shared" si="11"/>
        <v>15.432892249527411</v>
      </c>
      <c r="J127" s="144">
        <f t="shared" si="11"/>
        <v>17.747826086956522</v>
      </c>
      <c r="K127" s="165">
        <f t="shared" si="12"/>
        <v>20.41</v>
      </c>
      <c r="L127" s="144">
        <f t="shared" si="13"/>
        <v>23.471499999999999</v>
      </c>
      <c r="M127" s="144">
        <f t="shared" si="13"/>
        <v>26.992224999999998</v>
      </c>
      <c r="N127" s="144">
        <f t="shared" si="13"/>
        <v>31.041058749999994</v>
      </c>
      <c r="O127" s="144">
        <f t="shared" si="13"/>
        <v>35.697217562499993</v>
      </c>
      <c r="P127" s="144">
        <f t="shared" si="13"/>
        <v>41.051800196874993</v>
      </c>
      <c r="Q127" s="166">
        <f t="shared" si="13"/>
        <v>47.209570226406235</v>
      </c>
      <c r="R127" s="166">
        <f t="shared" si="13"/>
        <v>54.291005760367163</v>
      </c>
      <c r="S127" s="166">
        <f t="shared" si="13"/>
        <v>62.434656624422232</v>
      </c>
      <c r="T127" s="166">
        <f t="shared" si="13"/>
        <v>71.79985511808556</v>
      </c>
      <c r="U127" s="166">
        <f t="shared" si="13"/>
        <v>82.56983338579839</v>
      </c>
      <c r="V127" s="166">
        <f t="shared" si="13"/>
        <v>94.955308393668147</v>
      </c>
      <c r="Z127" s="94"/>
      <c r="AA127" s="94"/>
      <c r="AB127" s="94"/>
      <c r="AC127" s="94"/>
      <c r="AD127" s="157"/>
      <c r="AH127"/>
      <c r="AI127"/>
      <c r="AJ127"/>
      <c r="AK127"/>
      <c r="AL127"/>
      <c r="AM127"/>
      <c r="AN127"/>
      <c r="AO127"/>
      <c r="AP127"/>
      <c r="AQ127"/>
      <c r="AR127"/>
    </row>
    <row r="128" spans="2:48" ht="15.75" thickBot="1" x14ac:dyDescent="0.3">
      <c r="AH128"/>
      <c r="AI128"/>
      <c r="AJ128"/>
      <c r="AK128"/>
      <c r="AL128"/>
      <c r="AM128"/>
      <c r="AN128"/>
      <c r="AO128"/>
      <c r="AP128"/>
      <c r="AQ128"/>
      <c r="AR128"/>
    </row>
    <row r="129" spans="1:44" x14ac:dyDescent="0.25">
      <c r="A129" s="172"/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4"/>
      <c r="AH129"/>
      <c r="AI129"/>
      <c r="AJ129"/>
      <c r="AK129"/>
      <c r="AL129"/>
      <c r="AM129"/>
      <c r="AN129"/>
      <c r="AO129"/>
      <c r="AP129"/>
      <c r="AQ129"/>
      <c r="AR129"/>
    </row>
    <row r="130" spans="1:44" x14ac:dyDescent="0.25">
      <c r="A130" s="175" t="s">
        <v>176</v>
      </c>
      <c r="B130" s="176" t="s">
        <v>174</v>
      </c>
      <c r="C130" s="177"/>
      <c r="D130" s="176" t="s">
        <v>175</v>
      </c>
      <c r="E130" s="178"/>
      <c r="F130" s="47"/>
      <c r="G130" s="47"/>
      <c r="H130" s="47"/>
      <c r="I130" s="47"/>
      <c r="J130" s="47"/>
      <c r="K130" s="47"/>
      <c r="L130" s="177"/>
      <c r="M130" s="47"/>
      <c r="N130" s="47"/>
      <c r="O130" s="47"/>
      <c r="P130" s="47"/>
      <c r="Q130" s="47"/>
      <c r="R130" s="47"/>
      <c r="S130" s="47"/>
      <c r="T130" s="47"/>
      <c r="U130" s="47"/>
      <c r="V130" s="179"/>
      <c r="AH130"/>
      <c r="AI130"/>
      <c r="AJ130"/>
      <c r="AK130"/>
      <c r="AL130"/>
      <c r="AM130"/>
      <c r="AN130"/>
      <c r="AO130"/>
      <c r="AP130"/>
      <c r="AQ130"/>
      <c r="AR130"/>
    </row>
    <row r="131" spans="1:44" x14ac:dyDescent="0.25">
      <c r="A131" s="180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179"/>
      <c r="AH131"/>
      <c r="AI131"/>
      <c r="AJ131"/>
      <c r="AK131"/>
      <c r="AL131"/>
      <c r="AM131"/>
      <c r="AN131"/>
      <c r="AO131"/>
      <c r="AP131"/>
      <c r="AQ131"/>
      <c r="AR131"/>
    </row>
    <row r="132" spans="1:44" x14ac:dyDescent="0.25">
      <c r="A132" s="180" t="s">
        <v>168</v>
      </c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179"/>
      <c r="AH132"/>
      <c r="AI132"/>
      <c r="AJ132"/>
      <c r="AK132"/>
      <c r="AL132"/>
      <c r="AM132"/>
      <c r="AN132"/>
      <c r="AO132"/>
      <c r="AP132"/>
      <c r="AQ132"/>
      <c r="AR132"/>
    </row>
    <row r="133" spans="1:44" x14ac:dyDescent="0.25">
      <c r="A133" s="181" t="s">
        <v>17</v>
      </c>
      <c r="B133" s="47"/>
      <c r="C133" s="182" t="s">
        <v>142</v>
      </c>
      <c r="D133" s="182" t="s">
        <v>143</v>
      </c>
      <c r="E133" s="182" t="s">
        <v>144</v>
      </c>
      <c r="F133" s="183" t="s">
        <v>145</v>
      </c>
      <c r="G133" s="183" t="s">
        <v>146</v>
      </c>
      <c r="H133" s="183" t="s">
        <v>147</v>
      </c>
      <c r="I133" s="183" t="s">
        <v>148</v>
      </c>
      <c r="J133" s="183" t="s">
        <v>149</v>
      </c>
      <c r="K133" s="183" t="s">
        <v>150</v>
      </c>
      <c r="L133" s="183" t="s">
        <v>151</v>
      </c>
      <c r="M133" s="183" t="s">
        <v>152</v>
      </c>
      <c r="N133" s="183" t="s">
        <v>153</v>
      </c>
      <c r="O133" s="183" t="s">
        <v>154</v>
      </c>
      <c r="P133" s="183" t="s">
        <v>155</v>
      </c>
      <c r="Q133" s="184" t="s">
        <v>156</v>
      </c>
      <c r="R133" s="183" t="s">
        <v>157</v>
      </c>
      <c r="S133" s="183" t="s">
        <v>158</v>
      </c>
      <c r="T133" s="183" t="s">
        <v>159</v>
      </c>
      <c r="U133" s="183" t="s">
        <v>160</v>
      </c>
      <c r="V133" s="185" t="s">
        <v>161</v>
      </c>
      <c r="AH133"/>
      <c r="AI133"/>
      <c r="AJ133"/>
      <c r="AK133"/>
      <c r="AL133"/>
      <c r="AM133"/>
      <c r="AN133"/>
      <c r="AO133"/>
      <c r="AP133"/>
      <c r="AQ133"/>
      <c r="AR133"/>
    </row>
    <row r="134" spans="1:44" x14ac:dyDescent="0.25">
      <c r="A134" s="186"/>
      <c r="B134" s="47"/>
      <c r="C134" s="187" t="s">
        <v>33</v>
      </c>
      <c r="D134" s="188" t="s">
        <v>16</v>
      </c>
      <c r="E134" s="188" t="s">
        <v>15</v>
      </c>
      <c r="F134" s="189" t="s">
        <v>14</v>
      </c>
      <c r="G134" s="189" t="s">
        <v>13</v>
      </c>
      <c r="H134" s="189" t="s">
        <v>3</v>
      </c>
      <c r="I134" s="189" t="s">
        <v>4</v>
      </c>
      <c r="J134" s="189" t="s">
        <v>5</v>
      </c>
      <c r="K134" s="189" t="s">
        <v>6</v>
      </c>
      <c r="L134" s="189" t="s">
        <v>20</v>
      </c>
      <c r="M134" s="189" t="s">
        <v>21</v>
      </c>
      <c r="N134" s="189" t="s">
        <v>22</v>
      </c>
      <c r="O134" s="189" t="s">
        <v>23</v>
      </c>
      <c r="P134" s="189" t="s">
        <v>24</v>
      </c>
      <c r="Q134" s="188" t="s">
        <v>25</v>
      </c>
      <c r="R134" s="188" t="s">
        <v>35</v>
      </c>
      <c r="S134" s="188" t="s">
        <v>36</v>
      </c>
      <c r="T134" s="188" t="s">
        <v>37</v>
      </c>
      <c r="U134" s="188" t="s">
        <v>38</v>
      </c>
      <c r="V134" s="190" t="s">
        <v>39</v>
      </c>
      <c r="AH134"/>
      <c r="AI134"/>
      <c r="AJ134"/>
      <c r="AK134"/>
      <c r="AL134"/>
      <c r="AM134"/>
      <c r="AN134"/>
      <c r="AO134"/>
      <c r="AP134"/>
      <c r="AQ134"/>
      <c r="AR134"/>
    </row>
    <row r="135" spans="1:44" x14ac:dyDescent="0.25">
      <c r="A135" s="186"/>
      <c r="B135" s="191" t="s">
        <v>139</v>
      </c>
      <c r="C135" s="192">
        <f>C137-(E135-D135)</f>
        <v>5.8755567734075731</v>
      </c>
      <c r="D135" s="193">
        <f t="shared" ref="D135:V135" si="14">((C104+D104)/2)+0.01</f>
        <v>6.9224197334206732</v>
      </c>
      <c r="E135" s="193">
        <f t="shared" si="14"/>
        <v>7.9592826934337735</v>
      </c>
      <c r="F135" s="193">
        <f t="shared" si="14"/>
        <v>9.1516750974488392</v>
      </c>
      <c r="G135" s="193">
        <f t="shared" si="14"/>
        <v>10.522926362066164</v>
      </c>
      <c r="H135" s="193">
        <f t="shared" si="14"/>
        <v>12.099865316376087</v>
      </c>
      <c r="I135" s="193">
        <f t="shared" si="14"/>
        <v>13.9133451138325</v>
      </c>
      <c r="J135" s="193">
        <f t="shared" si="14"/>
        <v>15.998846880907374</v>
      </c>
      <c r="K135" s="193">
        <f t="shared" si="14"/>
        <v>18.397173913043481</v>
      </c>
      <c r="L135" s="193">
        <f t="shared" si="14"/>
        <v>21.155250000000002</v>
      </c>
      <c r="M135" s="193">
        <f t="shared" si="14"/>
        <v>24.327037499999999</v>
      </c>
      <c r="N135" s="193">
        <f t="shared" si="14"/>
        <v>27.974593125000002</v>
      </c>
      <c r="O135" s="193">
        <f t="shared" si="14"/>
        <v>32.169282093749992</v>
      </c>
      <c r="P135" s="193">
        <f t="shared" si="14"/>
        <v>36.993174407812496</v>
      </c>
      <c r="Q135" s="193">
        <f t="shared" si="14"/>
        <v>42.540650568984368</v>
      </c>
      <c r="R135" s="193">
        <f t="shared" si="14"/>
        <v>48.920248154332022</v>
      </c>
      <c r="S135" s="193">
        <f t="shared" si="14"/>
        <v>56.256785377481819</v>
      </c>
      <c r="T135" s="193">
        <f t="shared" si="14"/>
        <v>64.693803184104098</v>
      </c>
      <c r="U135" s="193">
        <f t="shared" si="14"/>
        <v>74.396373661719707</v>
      </c>
      <c r="V135" s="194">
        <f t="shared" si="14"/>
        <v>85.554329710977655</v>
      </c>
      <c r="AH135"/>
      <c r="AI135"/>
      <c r="AJ135"/>
      <c r="AK135"/>
      <c r="AL135"/>
      <c r="AM135"/>
      <c r="AN135"/>
      <c r="AO135"/>
      <c r="AP135"/>
      <c r="AQ135"/>
      <c r="AR135"/>
    </row>
    <row r="136" spans="1:44" x14ac:dyDescent="0.25">
      <c r="A136" s="186"/>
      <c r="B136" s="195" t="s">
        <v>141</v>
      </c>
      <c r="C136" s="196">
        <f t="shared" ref="C136:V136" si="15">C104</f>
        <v>6.4301578915541144</v>
      </c>
      <c r="D136" s="196">
        <f t="shared" si="15"/>
        <v>7.3946815752872315</v>
      </c>
      <c r="E136" s="196">
        <f t="shared" si="15"/>
        <v>8.5038838115803159</v>
      </c>
      <c r="F136" s="196">
        <f t="shared" si="15"/>
        <v>9.779466383317363</v>
      </c>
      <c r="G136" s="196">
        <f t="shared" si="15"/>
        <v>11.246386340814967</v>
      </c>
      <c r="H136" s="196">
        <f t="shared" si="15"/>
        <v>12.93334429193721</v>
      </c>
      <c r="I136" s="196">
        <f t="shared" si="15"/>
        <v>14.873345935727791</v>
      </c>
      <c r="J136" s="196">
        <f t="shared" si="15"/>
        <v>17.104347826086958</v>
      </c>
      <c r="K136" s="196">
        <f t="shared" si="15"/>
        <v>19.670000000000002</v>
      </c>
      <c r="L136" s="196">
        <f t="shared" si="15"/>
        <v>22.6205</v>
      </c>
      <c r="M136" s="196">
        <f t="shared" si="15"/>
        <v>26.013574999999999</v>
      </c>
      <c r="N136" s="196">
        <f t="shared" si="15"/>
        <v>29.915611249999998</v>
      </c>
      <c r="O136" s="196">
        <f t="shared" si="15"/>
        <v>34.402952937499997</v>
      </c>
      <c r="P136" s="196">
        <f t="shared" si="15"/>
        <v>39.563395878124993</v>
      </c>
      <c r="Q136" s="196">
        <f t="shared" si="15"/>
        <v>45.497905259843741</v>
      </c>
      <c r="R136" s="196">
        <f t="shared" si="15"/>
        <v>52.3225910488203</v>
      </c>
      <c r="S136" s="196">
        <f t="shared" si="15"/>
        <v>60.170979706143342</v>
      </c>
      <c r="T136" s="196">
        <f t="shared" si="15"/>
        <v>69.196626662064844</v>
      </c>
      <c r="U136" s="196">
        <f t="shared" si="15"/>
        <v>79.57612066137456</v>
      </c>
      <c r="V136" s="197">
        <f t="shared" si="15"/>
        <v>91.512538760580739</v>
      </c>
      <c r="AH136"/>
      <c r="AI136"/>
      <c r="AJ136"/>
      <c r="AK136"/>
      <c r="AL136"/>
      <c r="AM136"/>
      <c r="AN136"/>
      <c r="AO136"/>
      <c r="AP136"/>
      <c r="AQ136"/>
      <c r="AR136"/>
    </row>
    <row r="137" spans="1:44" x14ac:dyDescent="0.25">
      <c r="A137" s="186"/>
      <c r="B137" s="191" t="s">
        <v>140</v>
      </c>
      <c r="C137" s="193">
        <f t="shared" ref="C137:U137" si="16">(C104+D104)/2</f>
        <v>6.9124197334206734</v>
      </c>
      <c r="D137" s="193">
        <f t="shared" si="16"/>
        <v>7.9492826934337737</v>
      </c>
      <c r="E137" s="193">
        <f t="shared" si="16"/>
        <v>9.1416750974488394</v>
      </c>
      <c r="F137" s="193">
        <f t="shared" si="16"/>
        <v>10.512926362066164</v>
      </c>
      <c r="G137" s="193">
        <f t="shared" si="16"/>
        <v>12.089865316376088</v>
      </c>
      <c r="H137" s="193">
        <f t="shared" si="16"/>
        <v>13.903345113832501</v>
      </c>
      <c r="I137" s="193">
        <f t="shared" si="16"/>
        <v>15.988846880907374</v>
      </c>
      <c r="J137" s="193">
        <f t="shared" si="16"/>
        <v>18.38717391304348</v>
      </c>
      <c r="K137" s="193">
        <f t="shared" si="16"/>
        <v>21.145250000000001</v>
      </c>
      <c r="L137" s="193">
        <f t="shared" si="16"/>
        <v>24.317037499999998</v>
      </c>
      <c r="M137" s="193">
        <f t="shared" si="16"/>
        <v>27.964593125</v>
      </c>
      <c r="N137" s="193">
        <f t="shared" si="16"/>
        <v>32.159282093749994</v>
      </c>
      <c r="O137" s="193">
        <f t="shared" si="16"/>
        <v>36.983174407812498</v>
      </c>
      <c r="P137" s="193">
        <f t="shared" si="16"/>
        <v>42.53065056898437</v>
      </c>
      <c r="Q137" s="193">
        <f t="shared" si="16"/>
        <v>48.910248154332024</v>
      </c>
      <c r="R137" s="193">
        <f t="shared" si="16"/>
        <v>56.246785377481821</v>
      </c>
      <c r="S137" s="193">
        <f t="shared" si="16"/>
        <v>64.683803184104093</v>
      </c>
      <c r="T137" s="193">
        <f t="shared" si="16"/>
        <v>74.386373661719702</v>
      </c>
      <c r="U137" s="193">
        <f t="shared" si="16"/>
        <v>85.544329710977649</v>
      </c>
      <c r="V137" s="198">
        <f>(U137-T137)+V135</f>
        <v>96.712285760235602</v>
      </c>
      <c r="AH137"/>
      <c r="AI137"/>
      <c r="AJ137"/>
      <c r="AK137"/>
      <c r="AL137"/>
      <c r="AM137"/>
      <c r="AN137"/>
      <c r="AO137"/>
      <c r="AP137"/>
      <c r="AQ137"/>
      <c r="AR137"/>
    </row>
    <row r="138" spans="1:44" x14ac:dyDescent="0.25">
      <c r="A138" s="186"/>
      <c r="B138" s="199" t="s">
        <v>138</v>
      </c>
      <c r="C138" s="200">
        <f t="shared" ref="C138:V138" si="17">SUM(C135:C137)/2</f>
        <v>9.6090671991911805</v>
      </c>
      <c r="D138" s="200">
        <f t="shared" si="17"/>
        <v>11.133192001070839</v>
      </c>
      <c r="E138" s="200">
        <f t="shared" si="17"/>
        <v>12.802420801231465</v>
      </c>
      <c r="F138" s="200">
        <f t="shared" si="17"/>
        <v>14.722033921416182</v>
      </c>
      <c r="G138" s="200">
        <f t="shared" si="17"/>
        <v>16.929589009628607</v>
      </c>
      <c r="H138" s="200">
        <f t="shared" si="17"/>
        <v>19.4682773610729</v>
      </c>
      <c r="I138" s="200">
        <f t="shared" si="17"/>
        <v>22.387768965233832</v>
      </c>
      <c r="J138" s="200">
        <f t="shared" si="17"/>
        <v>25.745184310018907</v>
      </c>
      <c r="K138" s="200">
        <f t="shared" si="17"/>
        <v>29.60621195652174</v>
      </c>
      <c r="L138" s="200">
        <f t="shared" si="17"/>
        <v>34.04639375</v>
      </c>
      <c r="M138" s="200">
        <f t="shared" si="17"/>
        <v>39.1526028125</v>
      </c>
      <c r="N138" s="200">
        <f t="shared" si="17"/>
        <v>45.024743234374995</v>
      </c>
      <c r="O138" s="200">
        <f t="shared" si="17"/>
        <v>51.777704719531243</v>
      </c>
      <c r="P138" s="200">
        <f t="shared" si="17"/>
        <v>59.543610427460926</v>
      </c>
      <c r="Q138" s="200">
        <f t="shared" si="17"/>
        <v>68.474401991580066</v>
      </c>
      <c r="R138" s="200">
        <f t="shared" si="17"/>
        <v>78.744812290317071</v>
      </c>
      <c r="S138" s="200">
        <f t="shared" si="17"/>
        <v>90.55578413386462</v>
      </c>
      <c r="T138" s="200">
        <f t="shared" si="17"/>
        <v>104.13840175394432</v>
      </c>
      <c r="U138" s="200">
        <f t="shared" si="17"/>
        <v>119.75841201703597</v>
      </c>
      <c r="V138" s="201">
        <f t="shared" si="17"/>
        <v>136.889577115897</v>
      </c>
      <c r="AH138"/>
      <c r="AI138"/>
      <c r="AJ138"/>
      <c r="AK138"/>
      <c r="AL138"/>
      <c r="AM138"/>
      <c r="AN138"/>
      <c r="AO138"/>
      <c r="AP138"/>
      <c r="AQ138"/>
      <c r="AR138"/>
    </row>
    <row r="139" spans="1:44" x14ac:dyDescent="0.25">
      <c r="A139" s="186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179"/>
      <c r="AH139"/>
      <c r="AI139"/>
      <c r="AJ139"/>
      <c r="AK139"/>
      <c r="AL139"/>
      <c r="AM139"/>
      <c r="AN139"/>
      <c r="AO139"/>
      <c r="AP139"/>
      <c r="AQ139"/>
      <c r="AR139"/>
    </row>
    <row r="140" spans="1:44" x14ac:dyDescent="0.25">
      <c r="A140" s="186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179"/>
      <c r="AH140"/>
      <c r="AI140"/>
      <c r="AJ140"/>
      <c r="AK140"/>
      <c r="AL140"/>
      <c r="AM140"/>
      <c r="AN140"/>
      <c r="AO140"/>
      <c r="AP140"/>
      <c r="AQ140"/>
      <c r="AR140"/>
    </row>
    <row r="141" spans="1:44" x14ac:dyDescent="0.25">
      <c r="A141" s="186"/>
      <c r="B141" s="47"/>
      <c r="C141" s="182" t="s">
        <v>142</v>
      </c>
      <c r="D141" s="182" t="s">
        <v>143</v>
      </c>
      <c r="E141" s="182" t="s">
        <v>144</v>
      </c>
      <c r="F141" s="183" t="s">
        <v>145</v>
      </c>
      <c r="G141" s="183" t="s">
        <v>146</v>
      </c>
      <c r="H141" s="183" t="s">
        <v>147</v>
      </c>
      <c r="I141" s="183" t="s">
        <v>148</v>
      </c>
      <c r="J141" s="183" t="s">
        <v>149</v>
      </c>
      <c r="K141" s="183" t="s">
        <v>150</v>
      </c>
      <c r="L141" s="183" t="s">
        <v>151</v>
      </c>
      <c r="M141" s="183" t="s">
        <v>152</v>
      </c>
      <c r="N141" s="183" t="s">
        <v>153</v>
      </c>
      <c r="O141" s="183" t="s">
        <v>154</v>
      </c>
      <c r="P141" s="183" t="s">
        <v>155</v>
      </c>
      <c r="Q141" s="184" t="s">
        <v>156</v>
      </c>
      <c r="R141" s="183" t="s">
        <v>157</v>
      </c>
      <c r="S141" s="183" t="s">
        <v>158</v>
      </c>
      <c r="T141" s="183" t="s">
        <v>159</v>
      </c>
      <c r="U141" s="183" t="s">
        <v>160</v>
      </c>
      <c r="V141" s="185" t="s">
        <v>161</v>
      </c>
      <c r="AH141"/>
      <c r="AI141"/>
      <c r="AJ141"/>
      <c r="AK141"/>
      <c r="AL141"/>
      <c r="AM141"/>
      <c r="AN141"/>
      <c r="AO141"/>
      <c r="AP141"/>
      <c r="AQ141"/>
      <c r="AR141"/>
    </row>
    <row r="142" spans="1:44" x14ac:dyDescent="0.25">
      <c r="A142" s="181" t="s">
        <v>18</v>
      </c>
      <c r="B142" s="47"/>
      <c r="C142" s="187" t="s">
        <v>33</v>
      </c>
      <c r="D142" s="188" t="s">
        <v>16</v>
      </c>
      <c r="E142" s="188" t="s">
        <v>15</v>
      </c>
      <c r="F142" s="189" t="s">
        <v>14</v>
      </c>
      <c r="G142" s="189" t="s">
        <v>13</v>
      </c>
      <c r="H142" s="189" t="s">
        <v>3</v>
      </c>
      <c r="I142" s="189" t="s">
        <v>4</v>
      </c>
      <c r="J142" s="189" t="s">
        <v>5</v>
      </c>
      <c r="K142" s="189" t="s">
        <v>6</v>
      </c>
      <c r="L142" s="189" t="s">
        <v>20</v>
      </c>
      <c r="M142" s="189" t="s">
        <v>21</v>
      </c>
      <c r="N142" s="189" t="s">
        <v>22</v>
      </c>
      <c r="O142" s="189" t="s">
        <v>23</v>
      </c>
      <c r="P142" s="189" t="s">
        <v>24</v>
      </c>
      <c r="Q142" s="188" t="s">
        <v>25</v>
      </c>
      <c r="R142" s="188" t="s">
        <v>35</v>
      </c>
      <c r="S142" s="188" t="s">
        <v>36</v>
      </c>
      <c r="T142" s="188" t="s">
        <v>37</v>
      </c>
      <c r="U142" s="188" t="s">
        <v>38</v>
      </c>
      <c r="V142" s="190" t="s">
        <v>39</v>
      </c>
      <c r="AH142"/>
      <c r="AI142"/>
      <c r="AJ142"/>
      <c r="AK142"/>
      <c r="AL142"/>
      <c r="AM142"/>
      <c r="AN142"/>
      <c r="AO142"/>
      <c r="AP142"/>
      <c r="AQ142"/>
      <c r="AR142"/>
    </row>
    <row r="143" spans="1:44" x14ac:dyDescent="0.25">
      <c r="A143" s="186"/>
      <c r="B143" s="191" t="s">
        <v>139</v>
      </c>
      <c r="C143" s="192">
        <f>C145-(E143-D143)</f>
        <v>5.01229500039548</v>
      </c>
      <c r="D143" s="193">
        <f t="shared" ref="D143:V143" si="18">((C124+D124)/2)+0.01</f>
        <v>5.9068176475240932</v>
      </c>
      <c r="E143" s="193">
        <f t="shared" si="18"/>
        <v>6.7913402946527066</v>
      </c>
      <c r="F143" s="193">
        <f t="shared" si="18"/>
        <v>7.8085413388506115</v>
      </c>
      <c r="G143" s="193">
        <f t="shared" si="18"/>
        <v>8.9783225396782029</v>
      </c>
      <c r="H143" s="193">
        <f t="shared" si="18"/>
        <v>10.323570920629932</v>
      </c>
      <c r="I143" s="193">
        <f t="shared" si="18"/>
        <v>11.87060655872442</v>
      </c>
      <c r="J143" s="193">
        <f t="shared" si="18"/>
        <v>13.649697542533083</v>
      </c>
      <c r="K143" s="193">
        <f t="shared" si="18"/>
        <v>15.695652173913045</v>
      </c>
      <c r="L143" s="193">
        <f t="shared" si="18"/>
        <v>18.048500000000001</v>
      </c>
      <c r="M143" s="193">
        <f t="shared" si="18"/>
        <v>20.754275000000003</v>
      </c>
      <c r="N143" s="193">
        <f t="shared" si="18"/>
        <v>23.865916250000001</v>
      </c>
      <c r="O143" s="193">
        <f t="shared" si="18"/>
        <v>27.4443036875</v>
      </c>
      <c r="P143" s="193">
        <f t="shared" si="18"/>
        <v>31.559449240624996</v>
      </c>
      <c r="Q143" s="193">
        <f t="shared" si="18"/>
        <v>36.291866626718736</v>
      </c>
      <c r="R143" s="193">
        <f t="shared" si="18"/>
        <v>41.734146620726548</v>
      </c>
      <c r="S143" s="193">
        <f t="shared" si="18"/>
        <v>47.99276861383553</v>
      </c>
      <c r="T143" s="193">
        <f t="shared" si="18"/>
        <v>55.19018390591085</v>
      </c>
      <c r="U143" s="193">
        <f t="shared" si="18"/>
        <v>63.467211491797478</v>
      </c>
      <c r="V143" s="194">
        <f t="shared" si="18"/>
        <v>72.985793215567099</v>
      </c>
      <c r="AH143"/>
      <c r="AI143"/>
      <c r="AJ143"/>
      <c r="AK143"/>
      <c r="AL143"/>
      <c r="AM143"/>
      <c r="AN143"/>
      <c r="AO143"/>
      <c r="AP143"/>
      <c r="AQ143"/>
      <c r="AR143"/>
    </row>
    <row r="144" spans="1:44" x14ac:dyDescent="0.25">
      <c r="A144" s="186"/>
      <c r="B144" s="195" t="s">
        <v>141</v>
      </c>
      <c r="C144" s="196">
        <f t="shared" ref="C144:V144" si="19">C124</f>
        <v>5.485411765138692</v>
      </c>
      <c r="D144" s="196">
        <f t="shared" si="19"/>
        <v>6.3082235299094949</v>
      </c>
      <c r="E144" s="196">
        <f t="shared" si="19"/>
        <v>7.2544570593959188</v>
      </c>
      <c r="F144" s="196">
        <f t="shared" si="19"/>
        <v>8.3426256183053056</v>
      </c>
      <c r="G144" s="196">
        <f t="shared" si="19"/>
        <v>9.5940194610511007</v>
      </c>
      <c r="H144" s="196">
        <f t="shared" si="19"/>
        <v>11.033122380208765</v>
      </c>
      <c r="I144" s="196">
        <f t="shared" si="19"/>
        <v>12.688090737240078</v>
      </c>
      <c r="J144" s="196">
        <f t="shared" si="19"/>
        <v>14.591304347826089</v>
      </c>
      <c r="K144" s="196">
        <f t="shared" si="19"/>
        <v>16.78</v>
      </c>
      <c r="L144" s="196">
        <f t="shared" si="19"/>
        <v>19.297000000000001</v>
      </c>
      <c r="M144" s="196">
        <f t="shared" si="19"/>
        <v>22.191549999999999</v>
      </c>
      <c r="N144" s="196">
        <f t="shared" si="19"/>
        <v>25.520282499999997</v>
      </c>
      <c r="O144" s="196">
        <f t="shared" si="19"/>
        <v>29.348324874999996</v>
      </c>
      <c r="P144" s="196">
        <f t="shared" si="19"/>
        <v>33.750573606249993</v>
      </c>
      <c r="Q144" s="196">
        <f t="shared" si="19"/>
        <v>38.81315964718749</v>
      </c>
      <c r="R144" s="196">
        <f t="shared" si="19"/>
        <v>44.635133594265611</v>
      </c>
      <c r="S144" s="196">
        <f t="shared" si="19"/>
        <v>51.330403633405446</v>
      </c>
      <c r="T144" s="196">
        <f t="shared" si="19"/>
        <v>59.029964178416257</v>
      </c>
      <c r="U144" s="196">
        <f t="shared" si="19"/>
        <v>67.884458805178696</v>
      </c>
      <c r="V144" s="197">
        <f t="shared" si="19"/>
        <v>78.067127625955493</v>
      </c>
      <c r="AH144"/>
      <c r="AI144"/>
      <c r="AJ144"/>
      <c r="AK144"/>
      <c r="AL144"/>
      <c r="AM144"/>
      <c r="AN144"/>
      <c r="AO144"/>
      <c r="AP144"/>
      <c r="AQ144"/>
      <c r="AR144"/>
    </row>
    <row r="145" spans="1:49" x14ac:dyDescent="0.25">
      <c r="A145" s="186"/>
      <c r="B145" s="191" t="s">
        <v>140</v>
      </c>
      <c r="C145" s="193">
        <f t="shared" ref="C145:U145" si="20">(C124+D124)/2</f>
        <v>5.8968176475240934</v>
      </c>
      <c r="D145" s="193">
        <f t="shared" si="20"/>
        <v>6.7813402946527068</v>
      </c>
      <c r="E145" s="193">
        <f t="shared" si="20"/>
        <v>7.7985413388506117</v>
      </c>
      <c r="F145" s="193">
        <f t="shared" si="20"/>
        <v>8.9683225396782031</v>
      </c>
      <c r="G145" s="193">
        <f t="shared" si="20"/>
        <v>10.313570920629932</v>
      </c>
      <c r="H145" s="193">
        <f t="shared" si="20"/>
        <v>11.86060655872442</v>
      </c>
      <c r="I145" s="193">
        <f t="shared" si="20"/>
        <v>13.639697542533083</v>
      </c>
      <c r="J145" s="193">
        <f t="shared" si="20"/>
        <v>15.685652173913045</v>
      </c>
      <c r="K145" s="193">
        <f t="shared" si="20"/>
        <v>18.038499999999999</v>
      </c>
      <c r="L145" s="193">
        <f t="shared" si="20"/>
        <v>20.744275000000002</v>
      </c>
      <c r="M145" s="193">
        <f t="shared" si="20"/>
        <v>23.85591625</v>
      </c>
      <c r="N145" s="193">
        <f t="shared" si="20"/>
        <v>27.434303687499998</v>
      </c>
      <c r="O145" s="193">
        <f t="shared" si="20"/>
        <v>31.549449240624995</v>
      </c>
      <c r="P145" s="193">
        <f t="shared" si="20"/>
        <v>36.281866626718738</v>
      </c>
      <c r="Q145" s="193">
        <f t="shared" si="20"/>
        <v>41.72414662072655</v>
      </c>
      <c r="R145" s="193">
        <f t="shared" si="20"/>
        <v>47.982768613835532</v>
      </c>
      <c r="S145" s="193">
        <f t="shared" si="20"/>
        <v>55.180183905910852</v>
      </c>
      <c r="T145" s="193">
        <f t="shared" si="20"/>
        <v>63.45721149179748</v>
      </c>
      <c r="U145" s="193">
        <f t="shared" si="20"/>
        <v>72.975793215567094</v>
      </c>
      <c r="V145" s="198">
        <f>(U145-T145)+V143</f>
        <v>82.504374939336714</v>
      </c>
      <c r="AH145"/>
      <c r="AI145"/>
      <c r="AJ145"/>
      <c r="AK145"/>
      <c r="AL145"/>
      <c r="AM145"/>
      <c r="AN145"/>
      <c r="AO145"/>
      <c r="AP145"/>
      <c r="AQ145"/>
      <c r="AR145"/>
    </row>
    <row r="146" spans="1:49" x14ac:dyDescent="0.25">
      <c r="A146" s="186"/>
      <c r="B146" s="199" t="s">
        <v>138</v>
      </c>
      <c r="C146" s="200">
        <f t="shared" ref="C146:V146" si="21">SUM(C143:C144)/2</f>
        <v>5.248853382767086</v>
      </c>
      <c r="D146" s="200">
        <f t="shared" si="21"/>
        <v>6.1075205887167936</v>
      </c>
      <c r="E146" s="200">
        <f t="shared" si="21"/>
        <v>7.0228986770243127</v>
      </c>
      <c r="F146" s="200">
        <f t="shared" si="21"/>
        <v>8.0755834785779577</v>
      </c>
      <c r="G146" s="200">
        <f t="shared" si="21"/>
        <v>9.2861710003646518</v>
      </c>
      <c r="H146" s="200">
        <f t="shared" si="21"/>
        <v>10.678346650419348</v>
      </c>
      <c r="I146" s="200">
        <f t="shared" si="21"/>
        <v>12.27934864798225</v>
      </c>
      <c r="J146" s="200">
        <f t="shared" si="21"/>
        <v>14.120500945179586</v>
      </c>
      <c r="K146" s="200">
        <f t="shared" si="21"/>
        <v>16.237826086956524</v>
      </c>
      <c r="L146" s="200">
        <f t="shared" si="21"/>
        <v>18.672750000000001</v>
      </c>
      <c r="M146" s="200">
        <f t="shared" si="21"/>
        <v>21.4729125</v>
      </c>
      <c r="N146" s="200">
        <f t="shared" si="21"/>
        <v>24.693099374999999</v>
      </c>
      <c r="O146" s="200">
        <f t="shared" si="21"/>
        <v>28.39631428125</v>
      </c>
      <c r="P146" s="200">
        <f t="shared" si="21"/>
        <v>32.655011423437493</v>
      </c>
      <c r="Q146" s="200">
        <f t="shared" si="21"/>
        <v>37.55251313695311</v>
      </c>
      <c r="R146" s="200">
        <f t="shared" si="21"/>
        <v>43.18464010749608</v>
      </c>
      <c r="S146" s="200">
        <f t="shared" si="21"/>
        <v>49.661586123620488</v>
      </c>
      <c r="T146" s="200">
        <f t="shared" si="21"/>
        <v>57.110074042163554</v>
      </c>
      <c r="U146" s="200">
        <f t="shared" si="21"/>
        <v>65.67583514848809</v>
      </c>
      <c r="V146" s="201">
        <f t="shared" si="21"/>
        <v>75.526460420761296</v>
      </c>
      <c r="AH146"/>
      <c r="AI146"/>
      <c r="AJ146"/>
      <c r="AK146"/>
      <c r="AL146"/>
      <c r="AM146"/>
      <c r="AN146"/>
      <c r="AO146"/>
      <c r="AP146"/>
      <c r="AQ146"/>
      <c r="AR146"/>
    </row>
    <row r="147" spans="1:49" ht="15.75" thickBot="1" x14ac:dyDescent="0.3">
      <c r="A147" s="204"/>
      <c r="B147" s="205"/>
      <c r="C147" s="205"/>
      <c r="D147" s="205"/>
      <c r="E147" s="205"/>
      <c r="F147" s="205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205"/>
      <c r="T147" s="205"/>
      <c r="U147" s="205"/>
      <c r="V147" s="206"/>
      <c r="AH147"/>
      <c r="AI147"/>
      <c r="AJ147"/>
      <c r="AK147"/>
      <c r="AL147"/>
      <c r="AM147"/>
      <c r="AN147"/>
      <c r="AO147"/>
      <c r="AP147"/>
      <c r="AQ147"/>
      <c r="AR147"/>
    </row>
    <row r="148" spans="1:49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AH148"/>
      <c r="AI148"/>
      <c r="AJ148"/>
      <c r="AK148"/>
      <c r="AL148"/>
      <c r="AM148"/>
      <c r="AN148"/>
      <c r="AO148"/>
      <c r="AP148"/>
      <c r="AQ148"/>
      <c r="AR148"/>
    </row>
    <row r="149" spans="1:49" x14ac:dyDescent="0.25">
      <c r="A149" s="47"/>
      <c r="B149" s="47"/>
      <c r="C149" s="207" t="s">
        <v>213</v>
      </c>
      <c r="D149" s="208" t="s">
        <v>34</v>
      </c>
      <c r="E149" s="209" t="s">
        <v>211</v>
      </c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AH149"/>
      <c r="AI149"/>
      <c r="AJ149"/>
      <c r="AK149"/>
      <c r="AL149"/>
      <c r="AM149"/>
      <c r="AN149"/>
      <c r="AO149"/>
      <c r="AP149"/>
      <c r="AQ149"/>
      <c r="AR149"/>
    </row>
    <row r="150" spans="1:49" x14ac:dyDescent="0.25">
      <c r="A150" s="47"/>
      <c r="B150" s="47"/>
      <c r="C150" s="47"/>
      <c r="D150" s="208" t="s">
        <v>212</v>
      </c>
      <c r="E150" s="209" t="s">
        <v>210</v>
      </c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AH150"/>
      <c r="AI150"/>
      <c r="AJ150"/>
      <c r="AK150"/>
      <c r="AL150"/>
      <c r="AM150"/>
      <c r="AN150"/>
      <c r="AO150"/>
      <c r="AP150"/>
      <c r="AQ150"/>
      <c r="AR150"/>
    </row>
    <row r="151" spans="1:49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AH151"/>
      <c r="AI151"/>
      <c r="AJ151"/>
      <c r="AK151"/>
      <c r="AL151"/>
      <c r="AM151"/>
      <c r="AN151"/>
      <c r="AO151"/>
      <c r="AP151"/>
      <c r="AQ151"/>
      <c r="AR151"/>
    </row>
    <row r="152" spans="1:49" ht="15.75" thickBot="1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AH152"/>
      <c r="AI152"/>
      <c r="AJ152"/>
      <c r="AK152"/>
      <c r="AL152"/>
      <c r="AM152"/>
      <c r="AN152"/>
      <c r="AO152"/>
      <c r="AP152"/>
      <c r="AQ152"/>
      <c r="AR152"/>
    </row>
    <row r="153" spans="1:49" ht="15.75" thickBot="1" x14ac:dyDescent="0.3">
      <c r="A153" s="47"/>
      <c r="B153" s="47"/>
      <c r="C153" s="47"/>
      <c r="D153" s="47"/>
      <c r="E153" s="47"/>
      <c r="F153" s="47"/>
      <c r="G153" s="47"/>
      <c r="H153" s="210" t="s">
        <v>221</v>
      </c>
      <c r="I153" s="211"/>
      <c r="J153" s="211"/>
      <c r="K153" s="211"/>
      <c r="L153" s="211"/>
      <c r="M153" s="211"/>
      <c r="N153" s="212"/>
      <c r="P153" s="213" t="s">
        <v>220</v>
      </c>
      <c r="Q153" s="47"/>
      <c r="R153" s="47"/>
      <c r="S153" s="47"/>
      <c r="T153" s="47"/>
      <c r="U153" s="47"/>
      <c r="V153" s="47"/>
    </row>
    <row r="154" spans="1:49" x14ac:dyDescent="0.25">
      <c r="A154" s="47"/>
      <c r="B154" s="214"/>
      <c r="C154" s="47"/>
      <c r="D154" s="47"/>
      <c r="E154" s="47"/>
      <c r="F154" s="47"/>
      <c r="G154" s="47"/>
      <c r="H154" s="47"/>
      <c r="I154" s="47"/>
      <c r="J154" s="214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</row>
    <row r="155" spans="1:49" x14ac:dyDescent="0.25">
      <c r="C155" s="149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</row>
    <row r="156" spans="1:49" x14ac:dyDescent="0.25">
      <c r="B156" s="60"/>
      <c r="C156" s="216">
        <f>D156/$K$157</f>
        <v>0.32690177384616748</v>
      </c>
      <c r="D156" s="216">
        <f t="shared" ref="D156:J156" si="22">E156/$K$157</f>
        <v>0.37593703992309258</v>
      </c>
      <c r="E156" s="216">
        <f t="shared" si="22"/>
        <v>0.43232759591155645</v>
      </c>
      <c r="F156" s="216">
        <f t="shared" si="22"/>
        <v>0.49717673529828987</v>
      </c>
      <c r="G156" s="216">
        <f t="shared" si="22"/>
        <v>0.57175324559303331</v>
      </c>
      <c r="H156" s="216">
        <f t="shared" si="22"/>
        <v>0.65751623243198831</v>
      </c>
      <c r="I156" s="216">
        <f t="shared" si="22"/>
        <v>0.7561436672967865</v>
      </c>
      <c r="J156" s="216">
        <f t="shared" si="22"/>
        <v>0.86956521739130443</v>
      </c>
      <c r="K156" s="74">
        <v>1</v>
      </c>
      <c r="L156" s="216">
        <f>K156*$K$157</f>
        <v>1.1499999999999999</v>
      </c>
      <c r="M156" s="216">
        <f t="shared" ref="M156:U156" si="23">L156*$K$157</f>
        <v>1.3224999999999998</v>
      </c>
      <c r="N156" s="216">
        <f t="shared" si="23"/>
        <v>1.5208749999999995</v>
      </c>
      <c r="O156" s="216">
        <f t="shared" si="23"/>
        <v>1.7490062499999994</v>
      </c>
      <c r="P156" s="216">
        <f t="shared" si="23"/>
        <v>2.0113571874999994</v>
      </c>
      <c r="Q156" s="216">
        <f t="shared" si="23"/>
        <v>2.3130607656249991</v>
      </c>
      <c r="R156" s="216">
        <f t="shared" si="23"/>
        <v>2.6600198804687487</v>
      </c>
      <c r="S156" s="216">
        <f t="shared" si="23"/>
        <v>3.0590228625390607</v>
      </c>
      <c r="T156" s="216">
        <f t="shared" si="23"/>
        <v>3.5178762919199196</v>
      </c>
      <c r="U156" s="216">
        <f t="shared" si="23"/>
        <v>4.0455577357079076</v>
      </c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</row>
    <row r="157" spans="1:49" x14ac:dyDescent="0.25">
      <c r="A157" s="217" t="s">
        <v>163</v>
      </c>
      <c r="J157" s="215" t="s">
        <v>54</v>
      </c>
      <c r="K157" s="218">
        <v>1.1499999999999999</v>
      </c>
      <c r="M157" s="215" t="s">
        <v>55</v>
      </c>
      <c r="N157" s="218">
        <v>2</v>
      </c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</row>
    <row r="158" spans="1:49" x14ac:dyDescent="0.25">
      <c r="A158" s="217" t="s">
        <v>162</v>
      </c>
      <c r="B158" s="151" t="s">
        <v>229</v>
      </c>
      <c r="C158" s="152"/>
      <c r="D158" s="152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2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</row>
    <row r="159" spans="1:49" x14ac:dyDescent="0.25">
      <c r="B159" s="222" t="s">
        <v>57</v>
      </c>
      <c r="C159" s="223"/>
      <c r="D159" s="224">
        <f t="shared" ref="D159:J159" si="24">D176/$K176</f>
        <v>0.39864675462749249</v>
      </c>
      <c r="E159" s="224">
        <f t="shared" si="24"/>
        <v>0.45298525253777355</v>
      </c>
      <c r="F159" s="224">
        <f t="shared" si="24"/>
        <v>0.51547452513459668</v>
      </c>
      <c r="G159" s="224">
        <f t="shared" si="24"/>
        <v>0.58733718862094342</v>
      </c>
      <c r="H159" s="224">
        <f t="shared" si="24"/>
        <v>0.66997925163024219</v>
      </c>
      <c r="I159" s="224">
        <f>I176/$K176</f>
        <v>0.76501762409093554</v>
      </c>
      <c r="J159" s="224">
        <f t="shared" si="24"/>
        <v>0.87431175242073289</v>
      </c>
      <c r="K159" s="223"/>
      <c r="L159" s="224">
        <f>L176/$K176</f>
        <v>1.1445414847161572</v>
      </c>
      <c r="M159" s="224">
        <f t="shared" ref="M159:U159" si="25">M176/$K176</f>
        <v>1.3107641921397377</v>
      </c>
      <c r="N159" s="224">
        <f t="shared" si="25"/>
        <v>1.5019203056768555</v>
      </c>
      <c r="O159" s="224">
        <f t="shared" si="25"/>
        <v>1.7217498362445411</v>
      </c>
      <c r="P159" s="224">
        <f t="shared" si="25"/>
        <v>1.9745537963973794</v>
      </c>
      <c r="Q159" s="224">
        <f t="shared" si="25"/>
        <v>2.2652783505731433</v>
      </c>
      <c r="R159" s="224">
        <f t="shared" si="25"/>
        <v>2.5996115878752719</v>
      </c>
      <c r="S159" s="224">
        <f t="shared" si="25"/>
        <v>2.984094810772719</v>
      </c>
      <c r="T159" s="224">
        <f t="shared" si="25"/>
        <v>3.4262505171047839</v>
      </c>
      <c r="U159" s="224">
        <f t="shared" si="25"/>
        <v>3.934729579386659</v>
      </c>
      <c r="V159" s="225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</row>
    <row r="160" spans="1:49" x14ac:dyDescent="0.25">
      <c r="B160" s="226" t="s">
        <v>45</v>
      </c>
      <c r="C160" s="226"/>
      <c r="D160" s="227">
        <f t="shared" ref="D160:J160" si="26">E160/$K157</f>
        <v>0.37593703992309258</v>
      </c>
      <c r="E160" s="227">
        <f t="shared" si="26"/>
        <v>0.43232759591155645</v>
      </c>
      <c r="F160" s="227">
        <f t="shared" si="26"/>
        <v>0.49717673529828987</v>
      </c>
      <c r="G160" s="227">
        <f t="shared" si="26"/>
        <v>0.57175324559303331</v>
      </c>
      <c r="H160" s="227">
        <f t="shared" si="26"/>
        <v>0.65751623243198831</v>
      </c>
      <c r="I160" s="227">
        <f t="shared" si="26"/>
        <v>0.7561436672967865</v>
      </c>
      <c r="J160" s="227">
        <f t="shared" si="26"/>
        <v>0.86956521739130443</v>
      </c>
      <c r="K160" s="228">
        <v>1</v>
      </c>
      <c r="L160" s="227">
        <f>K160*$K157</f>
        <v>1.1499999999999999</v>
      </c>
      <c r="M160" s="227">
        <f t="shared" ref="M160:U160" si="27">L160*$K157</f>
        <v>1.3224999999999998</v>
      </c>
      <c r="N160" s="227">
        <f t="shared" si="27"/>
        <v>1.5208749999999995</v>
      </c>
      <c r="O160" s="227">
        <f t="shared" si="27"/>
        <v>1.7490062499999994</v>
      </c>
      <c r="P160" s="227">
        <f t="shared" si="27"/>
        <v>2.0113571874999994</v>
      </c>
      <c r="Q160" s="227">
        <f t="shared" si="27"/>
        <v>2.3130607656249991</v>
      </c>
      <c r="R160" s="227">
        <f t="shared" si="27"/>
        <v>2.6600198804687487</v>
      </c>
      <c r="S160" s="227">
        <f t="shared" si="27"/>
        <v>3.0590228625390607</v>
      </c>
      <c r="T160" s="227">
        <f t="shared" si="27"/>
        <v>3.5178762919199196</v>
      </c>
      <c r="U160" s="227">
        <f t="shared" si="27"/>
        <v>4.0455577357079076</v>
      </c>
      <c r="V160" s="227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</row>
    <row r="161" spans="2:49" x14ac:dyDescent="0.25">
      <c r="B161" s="76" t="s">
        <v>2</v>
      </c>
      <c r="C161" s="153" t="s">
        <v>33</v>
      </c>
      <c r="D161" s="81" t="s">
        <v>16</v>
      </c>
      <c r="E161" s="81" t="s">
        <v>15</v>
      </c>
      <c r="F161" s="76" t="s">
        <v>14</v>
      </c>
      <c r="G161" s="76" t="s">
        <v>13</v>
      </c>
      <c r="H161" s="76" t="s">
        <v>3</v>
      </c>
      <c r="I161" s="76" t="s">
        <v>4</v>
      </c>
      <c r="J161" s="76" t="s">
        <v>5</v>
      </c>
      <c r="K161" s="76" t="s">
        <v>6</v>
      </c>
      <c r="L161" s="76" t="s">
        <v>20</v>
      </c>
      <c r="M161" s="76" t="s">
        <v>21</v>
      </c>
      <c r="N161" s="76" t="s">
        <v>22</v>
      </c>
      <c r="O161" s="76" t="s">
        <v>23</v>
      </c>
      <c r="P161" s="76" t="s">
        <v>24</v>
      </c>
      <c r="Q161" s="81" t="s">
        <v>25</v>
      </c>
      <c r="R161" s="81" t="s">
        <v>35</v>
      </c>
      <c r="S161" s="81" t="s">
        <v>36</v>
      </c>
      <c r="T161" s="81" t="s">
        <v>37</v>
      </c>
      <c r="U161" s="81" t="s">
        <v>38</v>
      </c>
      <c r="V161" s="81" t="s">
        <v>39</v>
      </c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</row>
    <row r="162" spans="2:49" x14ac:dyDescent="0.25">
      <c r="B162" s="76">
        <v>1</v>
      </c>
      <c r="C162" s="229">
        <f t="shared" ref="C162:V174" si="28">C93+C113+$N$157</f>
        <v>2.2615214190769342</v>
      </c>
      <c r="D162" s="156">
        <f t="shared" si="28"/>
        <v>2.3007496319384741</v>
      </c>
      <c r="E162" s="156">
        <f t="shared" si="28"/>
        <v>2.3458620767292451</v>
      </c>
      <c r="F162" s="156">
        <f t="shared" si="28"/>
        <v>2.3977413882386318</v>
      </c>
      <c r="G162" s="156">
        <f t="shared" si="28"/>
        <v>2.4574025964744268</v>
      </c>
      <c r="H162" s="156">
        <f t="shared" si="28"/>
        <v>2.5260129859455906</v>
      </c>
      <c r="I162" s="156">
        <f t="shared" si="28"/>
        <v>2.6049149338374291</v>
      </c>
      <c r="J162" s="156">
        <f t="shared" si="28"/>
        <v>2.6956521739130435</v>
      </c>
      <c r="K162" s="84">
        <f>K93+K113+$N$157</f>
        <v>2.8</v>
      </c>
      <c r="L162" s="156">
        <f t="shared" si="28"/>
        <v>2.92</v>
      </c>
      <c r="M162" s="156">
        <f t="shared" si="28"/>
        <v>3.0579999999999998</v>
      </c>
      <c r="N162" s="156">
        <f t="shared" si="28"/>
        <v>3.2166999999999994</v>
      </c>
      <c r="O162" s="156">
        <f t="shared" si="28"/>
        <v>3.3992049999999994</v>
      </c>
      <c r="P162" s="156">
        <f t="shared" si="28"/>
        <v>3.6090857499999993</v>
      </c>
      <c r="Q162" s="155">
        <f t="shared" si="28"/>
        <v>3.8504486124999993</v>
      </c>
      <c r="R162" s="155">
        <f t="shared" si="28"/>
        <v>4.1280159043749993</v>
      </c>
      <c r="S162" s="155">
        <f t="shared" si="28"/>
        <v>4.4472182900312482</v>
      </c>
      <c r="T162" s="155">
        <f t="shared" si="28"/>
        <v>4.8143010335359353</v>
      </c>
      <c r="U162" s="155">
        <f t="shared" si="28"/>
        <v>5.2364461885663252</v>
      </c>
      <c r="V162" s="155">
        <f t="shared" si="28"/>
        <v>5.7219131168512742</v>
      </c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</row>
    <row r="163" spans="2:49" x14ac:dyDescent="0.25">
      <c r="B163" s="76">
        <v>2</v>
      </c>
      <c r="C163" s="231">
        <f t="shared" si="28"/>
        <v>2.5720781042307932</v>
      </c>
      <c r="D163" s="160">
        <f t="shared" si="28"/>
        <v>2.657889819865412</v>
      </c>
      <c r="E163" s="160">
        <f t="shared" si="28"/>
        <v>2.756573292845224</v>
      </c>
      <c r="F163" s="160">
        <f t="shared" si="28"/>
        <v>2.8700592867720074</v>
      </c>
      <c r="G163" s="160">
        <f t="shared" si="28"/>
        <v>3.0005681797878085</v>
      </c>
      <c r="H163" s="160">
        <f t="shared" si="28"/>
        <v>3.1506534067559797</v>
      </c>
      <c r="I163" s="160">
        <f t="shared" si="28"/>
        <v>3.3232514177693764</v>
      </c>
      <c r="J163" s="160">
        <f t="shared" si="28"/>
        <v>3.5217391304347823</v>
      </c>
      <c r="K163" s="98">
        <f t="shared" si="28"/>
        <v>3.75</v>
      </c>
      <c r="L163" s="160">
        <f t="shared" si="28"/>
        <v>4.0124999999999993</v>
      </c>
      <c r="M163" s="160">
        <f t="shared" si="28"/>
        <v>4.3143750000000001</v>
      </c>
      <c r="N163" s="160">
        <f t="shared" si="28"/>
        <v>4.6615312499999995</v>
      </c>
      <c r="O163" s="160">
        <f t="shared" si="28"/>
        <v>5.0607609374999996</v>
      </c>
      <c r="P163" s="160">
        <f t="shared" si="28"/>
        <v>5.5198750781249988</v>
      </c>
      <c r="Q163" s="159">
        <f t="shared" si="28"/>
        <v>6.0478563398437482</v>
      </c>
      <c r="R163" s="159">
        <f t="shared" si="28"/>
        <v>6.6550347908203102</v>
      </c>
      <c r="S163" s="159">
        <f t="shared" si="28"/>
        <v>7.3532900094433566</v>
      </c>
      <c r="T163" s="159">
        <f t="shared" si="28"/>
        <v>8.1562835108598577</v>
      </c>
      <c r="U163" s="159">
        <f t="shared" si="28"/>
        <v>9.079726037488836</v>
      </c>
      <c r="V163" s="159">
        <f t="shared" si="28"/>
        <v>10.141684943112162</v>
      </c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</row>
    <row r="164" spans="2:49" x14ac:dyDescent="0.25">
      <c r="B164" s="76">
        <v>3</v>
      </c>
      <c r="C164" s="232">
        <f t="shared" si="28"/>
        <v>2.9708982683231175</v>
      </c>
      <c r="D164" s="163">
        <f t="shared" si="28"/>
        <v>3.1165330085715852</v>
      </c>
      <c r="E164" s="163">
        <f t="shared" si="28"/>
        <v>3.2840129598573231</v>
      </c>
      <c r="F164" s="163">
        <f t="shared" si="28"/>
        <v>3.4766149038359213</v>
      </c>
      <c r="G164" s="163">
        <f t="shared" si="28"/>
        <v>3.6981071394113094</v>
      </c>
      <c r="H164" s="163">
        <f t="shared" si="28"/>
        <v>3.9528232103230052</v>
      </c>
      <c r="I164" s="163">
        <f t="shared" si="28"/>
        <v>4.2457466918714557</v>
      </c>
      <c r="J164" s="163">
        <f t="shared" si="28"/>
        <v>4.5826086956521745</v>
      </c>
      <c r="K164" s="105">
        <f t="shared" si="28"/>
        <v>4.9700000000000006</v>
      </c>
      <c r="L164" s="163">
        <f t="shared" si="28"/>
        <v>5.4154999999999998</v>
      </c>
      <c r="M164" s="163">
        <f t="shared" si="28"/>
        <v>5.9278249999999995</v>
      </c>
      <c r="N164" s="163">
        <f t="shared" si="28"/>
        <v>6.5169987499999991</v>
      </c>
      <c r="O164" s="163">
        <f t="shared" si="28"/>
        <v>7.1945485624999987</v>
      </c>
      <c r="P164" s="163">
        <f t="shared" si="28"/>
        <v>7.9737308468749974</v>
      </c>
      <c r="Q164" s="162">
        <f t="shared" si="28"/>
        <v>8.8697904739062459</v>
      </c>
      <c r="R164" s="162">
        <f t="shared" si="28"/>
        <v>9.9002590449921826</v>
      </c>
      <c r="S164" s="162">
        <f t="shared" si="28"/>
        <v>11.08529790174101</v>
      </c>
      <c r="T164" s="162">
        <f t="shared" si="28"/>
        <v>12.448092587002161</v>
      </c>
      <c r="U164" s="162">
        <f t="shared" si="28"/>
        <v>14.015306475052483</v>
      </c>
      <c r="V164" s="162">
        <f t="shared" si="28"/>
        <v>15.817602446310355</v>
      </c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</row>
    <row r="165" spans="2:49" x14ac:dyDescent="0.25">
      <c r="B165" s="76">
        <v>4</v>
      </c>
      <c r="C165" s="231">
        <f t="shared" si="28"/>
        <v>3.3076070953846699</v>
      </c>
      <c r="D165" s="160">
        <f t="shared" si="28"/>
        <v>3.5037481596923707</v>
      </c>
      <c r="E165" s="160">
        <f t="shared" si="28"/>
        <v>3.7293103836462262</v>
      </c>
      <c r="F165" s="160">
        <f t="shared" si="28"/>
        <v>3.9887069411931599</v>
      </c>
      <c r="G165" s="160">
        <f t="shared" si="28"/>
        <v>4.2870129823721337</v>
      </c>
      <c r="H165" s="160">
        <f t="shared" si="28"/>
        <v>4.6300649297279541</v>
      </c>
      <c r="I165" s="160">
        <f t="shared" si="28"/>
        <v>5.024574669187146</v>
      </c>
      <c r="J165" s="160">
        <f t="shared" si="28"/>
        <v>5.4782608695652177</v>
      </c>
      <c r="K165" s="98">
        <f t="shared" si="28"/>
        <v>6</v>
      </c>
      <c r="L165" s="160">
        <f t="shared" si="28"/>
        <v>6.6</v>
      </c>
      <c r="M165" s="160">
        <f t="shared" si="28"/>
        <v>7.2899999999999991</v>
      </c>
      <c r="N165" s="160">
        <f t="shared" si="28"/>
        <v>8.083499999999999</v>
      </c>
      <c r="O165" s="160">
        <f t="shared" si="28"/>
        <v>8.9960249999999995</v>
      </c>
      <c r="P165" s="160">
        <f t="shared" si="28"/>
        <v>10.045428749999997</v>
      </c>
      <c r="Q165" s="159">
        <f t="shared" si="28"/>
        <v>11.252243062499996</v>
      </c>
      <c r="R165" s="159">
        <f t="shared" si="28"/>
        <v>12.640079521874995</v>
      </c>
      <c r="S165" s="159">
        <f t="shared" si="28"/>
        <v>14.236091450156241</v>
      </c>
      <c r="T165" s="159">
        <f t="shared" si="28"/>
        <v>16.071505167679678</v>
      </c>
      <c r="U165" s="159">
        <f t="shared" si="28"/>
        <v>18.182230942831627</v>
      </c>
      <c r="V165" s="159">
        <f t="shared" si="28"/>
        <v>20.609565584256373</v>
      </c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</row>
    <row r="166" spans="2:49" x14ac:dyDescent="0.25">
      <c r="B166" s="76">
        <v>5</v>
      </c>
      <c r="C166" s="231">
        <f t="shared" si="28"/>
        <v>3.5691285144616036</v>
      </c>
      <c r="D166" s="160">
        <f t="shared" si="28"/>
        <v>3.804497791630844</v>
      </c>
      <c r="E166" s="160">
        <f t="shared" si="28"/>
        <v>4.0751724603754704</v>
      </c>
      <c r="F166" s="160">
        <f t="shared" si="28"/>
        <v>4.3864483294317917</v>
      </c>
      <c r="G166" s="160">
        <f t="shared" si="28"/>
        <v>4.7444155788465601</v>
      </c>
      <c r="H166" s="160">
        <f t="shared" si="28"/>
        <v>5.1560779156735439</v>
      </c>
      <c r="I166" s="160">
        <f t="shared" si="28"/>
        <v>5.6294896030245756</v>
      </c>
      <c r="J166" s="160">
        <f t="shared" si="28"/>
        <v>6.1739130434782616</v>
      </c>
      <c r="K166" s="98">
        <f t="shared" si="28"/>
        <v>6.8</v>
      </c>
      <c r="L166" s="160">
        <f t="shared" si="28"/>
        <v>7.52</v>
      </c>
      <c r="M166" s="160">
        <f t="shared" si="28"/>
        <v>8.347999999999999</v>
      </c>
      <c r="N166" s="160">
        <f t="shared" si="28"/>
        <v>9.3001999999999985</v>
      </c>
      <c r="O166" s="160">
        <f t="shared" si="28"/>
        <v>10.395229999999996</v>
      </c>
      <c r="P166" s="160">
        <f t="shared" si="28"/>
        <v>11.654514499999996</v>
      </c>
      <c r="Q166" s="159">
        <f t="shared" si="28"/>
        <v>13.102691674999994</v>
      </c>
      <c r="R166" s="159">
        <f t="shared" si="28"/>
        <v>14.768095426249992</v>
      </c>
      <c r="S166" s="159">
        <f t="shared" si="28"/>
        <v>16.683309740187489</v>
      </c>
      <c r="T166" s="159">
        <f t="shared" si="28"/>
        <v>18.885806201215612</v>
      </c>
      <c r="U166" s="159">
        <f t="shared" si="28"/>
        <v>21.418677131397953</v>
      </c>
      <c r="V166" s="159">
        <f t="shared" si="28"/>
        <v>24.331478701107645</v>
      </c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</row>
    <row r="167" spans="2:49" x14ac:dyDescent="0.25">
      <c r="B167" s="76">
        <v>10</v>
      </c>
      <c r="C167" s="232">
        <f t="shared" si="28"/>
        <v>4.5727169601693385</v>
      </c>
      <c r="D167" s="163">
        <f t="shared" si="28"/>
        <v>4.9586245041947388</v>
      </c>
      <c r="E167" s="163">
        <f t="shared" si="28"/>
        <v>5.4024181798239495</v>
      </c>
      <c r="F167" s="163">
        <f t="shared" si="28"/>
        <v>5.9127809067975416</v>
      </c>
      <c r="G167" s="163">
        <f t="shared" si="28"/>
        <v>6.4996980428171724</v>
      </c>
      <c r="H167" s="163">
        <f t="shared" si="28"/>
        <v>7.1746527492397476</v>
      </c>
      <c r="I167" s="163">
        <f t="shared" si="28"/>
        <v>7.9508506616257097</v>
      </c>
      <c r="J167" s="163">
        <f t="shared" si="28"/>
        <v>8.8434782608695652</v>
      </c>
      <c r="K167" s="105">
        <f t="shared" si="28"/>
        <v>9.870000000000001</v>
      </c>
      <c r="L167" s="163">
        <f t="shared" si="28"/>
        <v>11.0505</v>
      </c>
      <c r="M167" s="163">
        <f t="shared" si="28"/>
        <v>12.408074999999998</v>
      </c>
      <c r="N167" s="163">
        <f t="shared" si="28"/>
        <v>13.969286249999998</v>
      </c>
      <c r="O167" s="163">
        <f t="shared" si="28"/>
        <v>15.764679187499997</v>
      </c>
      <c r="P167" s="163">
        <f t="shared" si="28"/>
        <v>17.829381065624993</v>
      </c>
      <c r="Q167" s="162">
        <f t="shared" si="28"/>
        <v>20.203788225468742</v>
      </c>
      <c r="R167" s="162">
        <f t="shared" si="28"/>
        <v>22.934356459289052</v>
      </c>
      <c r="S167" s="162">
        <f t="shared" si="28"/>
        <v>26.074509928182408</v>
      </c>
      <c r="T167" s="162">
        <f t="shared" si="28"/>
        <v>29.685686417409769</v>
      </c>
      <c r="U167" s="162">
        <f t="shared" si="28"/>
        <v>33.838539380021231</v>
      </c>
      <c r="V167" s="162">
        <f t="shared" si="28"/>
        <v>38.614320287024412</v>
      </c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</row>
    <row r="168" spans="2:49" x14ac:dyDescent="0.25">
      <c r="B168" s="76">
        <v>20</v>
      </c>
      <c r="C168" s="231">
        <f t="shared" si="28"/>
        <v>6.0993482440309403</v>
      </c>
      <c r="D168" s="160">
        <f t="shared" si="28"/>
        <v>6.7142504806355818</v>
      </c>
      <c r="E168" s="160">
        <f t="shared" si="28"/>
        <v>7.4213880527309186</v>
      </c>
      <c r="F168" s="160">
        <f t="shared" si="28"/>
        <v>8.2345962606405543</v>
      </c>
      <c r="G168" s="160">
        <f t="shared" si="28"/>
        <v>9.1697856997366376</v>
      </c>
      <c r="H168" s="160">
        <f t="shared" si="28"/>
        <v>10.245253554697133</v>
      </c>
      <c r="I168" s="160">
        <f t="shared" si="28"/>
        <v>11.482041587901703</v>
      </c>
      <c r="J168" s="160">
        <f t="shared" si="28"/>
        <v>12.904347826086958</v>
      </c>
      <c r="K168" s="98">
        <f t="shared" si="28"/>
        <v>14.540000000000001</v>
      </c>
      <c r="L168" s="160">
        <f t="shared" si="28"/>
        <v>16.420999999999999</v>
      </c>
      <c r="M168" s="160">
        <f t="shared" si="28"/>
        <v>18.584149999999998</v>
      </c>
      <c r="N168" s="160">
        <f t="shared" si="28"/>
        <v>21.071772499999994</v>
      </c>
      <c r="O168" s="160">
        <f t="shared" si="28"/>
        <v>23.932538374999993</v>
      </c>
      <c r="P168" s="160">
        <f t="shared" si="28"/>
        <v>27.222419131249985</v>
      </c>
      <c r="Q168" s="159">
        <f t="shared" si="28"/>
        <v>31.005782000937483</v>
      </c>
      <c r="R168" s="159">
        <f t="shared" si="28"/>
        <v>35.3566493010781</v>
      </c>
      <c r="S168" s="159">
        <f t="shared" si="28"/>
        <v>40.360146696239816</v>
      </c>
      <c r="T168" s="159">
        <f t="shared" si="28"/>
        <v>46.114168700675783</v>
      </c>
      <c r="U168" s="159">
        <f t="shared" si="28"/>
        <v>52.731294005777144</v>
      </c>
      <c r="V168" s="159">
        <f t="shared" si="28"/>
        <v>60.340988106643707</v>
      </c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</row>
    <row r="169" spans="2:49" x14ac:dyDescent="0.25">
      <c r="B169" s="76">
        <v>30</v>
      </c>
      <c r="C169" s="231">
        <f t="shared" si="28"/>
        <v>7.4821427474002302</v>
      </c>
      <c r="D169" s="160">
        <f t="shared" si="28"/>
        <v>8.304464159510264</v>
      </c>
      <c r="E169" s="160">
        <f t="shared" si="28"/>
        <v>9.2501337834368016</v>
      </c>
      <c r="F169" s="160">
        <f t="shared" si="28"/>
        <v>10.337653850952321</v>
      </c>
      <c r="G169" s="160">
        <f t="shared" si="28"/>
        <v>11.58830192859517</v>
      </c>
      <c r="H169" s="160">
        <f t="shared" si="28"/>
        <v>13.026547217884445</v>
      </c>
      <c r="I169" s="160">
        <f t="shared" si="28"/>
        <v>14.680529300567109</v>
      </c>
      <c r="J169" s="160">
        <f t="shared" si="28"/>
        <v>16.582608695652176</v>
      </c>
      <c r="K169" s="98">
        <f t="shared" si="28"/>
        <v>18.77</v>
      </c>
      <c r="L169" s="160">
        <f t="shared" si="28"/>
        <v>21.285499999999999</v>
      </c>
      <c r="M169" s="160">
        <f t="shared" si="28"/>
        <v>24.178324999999997</v>
      </c>
      <c r="N169" s="160">
        <f t="shared" si="28"/>
        <v>27.505073749999994</v>
      </c>
      <c r="O169" s="160">
        <f t="shared" si="28"/>
        <v>31.33083481249999</v>
      </c>
      <c r="P169" s="160">
        <f t="shared" si="28"/>
        <v>35.730460034374985</v>
      </c>
      <c r="Q169" s="159">
        <f t="shared" si="28"/>
        <v>40.790029039531234</v>
      </c>
      <c r="R169" s="159">
        <f t="shared" si="28"/>
        <v>46.60853339546091</v>
      </c>
      <c r="S169" s="159">
        <f t="shared" si="28"/>
        <v>53.299813404780046</v>
      </c>
      <c r="T169" s="159">
        <f t="shared" si="28"/>
        <v>60.994785415497049</v>
      </c>
      <c r="U169" s="159">
        <f t="shared" si="28"/>
        <v>69.844003227821602</v>
      </c>
      <c r="V169" s="159">
        <f t="shared" si="28"/>
        <v>80.020603711994838</v>
      </c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</row>
    <row r="170" spans="2:49" x14ac:dyDescent="0.25">
      <c r="B170" s="76">
        <v>40</v>
      </c>
      <c r="C170" s="231">
        <f t="shared" si="28"/>
        <v>8.8943584104156734</v>
      </c>
      <c r="D170" s="160">
        <f t="shared" si="28"/>
        <v>9.9285121719780243</v>
      </c>
      <c r="E170" s="160">
        <f t="shared" si="28"/>
        <v>11.117788997774728</v>
      </c>
      <c r="F170" s="160">
        <f t="shared" si="28"/>
        <v>12.485457347440935</v>
      </c>
      <c r="G170" s="160">
        <f t="shared" si="28"/>
        <v>14.058275949557075</v>
      </c>
      <c r="H170" s="160">
        <f t="shared" si="28"/>
        <v>15.867017341990636</v>
      </c>
      <c r="I170" s="160">
        <f t="shared" si="28"/>
        <v>17.947069943289229</v>
      </c>
      <c r="J170" s="160">
        <f t="shared" si="28"/>
        <v>20.339130434782611</v>
      </c>
      <c r="K170" s="98">
        <f t="shared" si="28"/>
        <v>23.090000000000003</v>
      </c>
      <c r="L170" s="160">
        <f t="shared" si="28"/>
        <v>26.253500000000003</v>
      </c>
      <c r="M170" s="160">
        <f t="shared" si="28"/>
        <v>29.891525000000001</v>
      </c>
      <c r="N170" s="160">
        <f t="shared" si="28"/>
        <v>34.075253749999995</v>
      </c>
      <c r="O170" s="160">
        <f t="shared" si="28"/>
        <v>38.886541812499992</v>
      </c>
      <c r="P170" s="160">
        <f t="shared" si="28"/>
        <v>44.419523084374987</v>
      </c>
      <c r="Q170" s="159">
        <f t="shared" si="28"/>
        <v>50.782451547031229</v>
      </c>
      <c r="R170" s="159">
        <f t="shared" si="28"/>
        <v>58.099819279085921</v>
      </c>
      <c r="S170" s="159">
        <f t="shared" si="28"/>
        <v>66.514792170948795</v>
      </c>
      <c r="T170" s="159">
        <f t="shared" si="28"/>
        <v>76.192010996591108</v>
      </c>
      <c r="U170" s="159">
        <f t="shared" si="28"/>
        <v>87.320812646079773</v>
      </c>
      <c r="V170" s="159">
        <f t="shared" si="28"/>
        <v>100.11893454299172</v>
      </c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</row>
    <row r="171" spans="2:49" x14ac:dyDescent="0.25">
      <c r="B171" s="76">
        <v>50</v>
      </c>
      <c r="C171" s="231">
        <f t="shared" si="28"/>
        <v>10.522329244169587</v>
      </c>
      <c r="D171" s="160">
        <f t="shared" si="28"/>
        <v>11.800678630795025</v>
      </c>
      <c r="E171" s="160">
        <f t="shared" si="28"/>
        <v>13.270780425414278</v>
      </c>
      <c r="F171" s="160">
        <f t="shared" si="28"/>
        <v>14.961397489226417</v>
      </c>
      <c r="G171" s="160">
        <f t="shared" si="28"/>
        <v>16.90560711261038</v>
      </c>
      <c r="H171" s="160">
        <f t="shared" si="28"/>
        <v>19.141448179501936</v>
      </c>
      <c r="I171" s="160">
        <f t="shared" si="28"/>
        <v>21.712665406427224</v>
      </c>
      <c r="J171" s="160">
        <f t="shared" si="28"/>
        <v>24.669565217391305</v>
      </c>
      <c r="K171" s="98">
        <f t="shared" si="28"/>
        <v>28.07</v>
      </c>
      <c r="L171" s="160">
        <f t="shared" si="28"/>
        <v>31.980499999999999</v>
      </c>
      <c r="M171" s="160">
        <f t="shared" si="28"/>
        <v>36.477574999999995</v>
      </c>
      <c r="N171" s="160">
        <f t="shared" si="28"/>
        <v>41.649211249999993</v>
      </c>
      <c r="O171" s="160">
        <f t="shared" si="28"/>
        <v>47.596592937499985</v>
      </c>
      <c r="P171" s="160">
        <f t="shared" si="28"/>
        <v>54.43608187812498</v>
      </c>
      <c r="Q171" s="159">
        <f t="shared" si="28"/>
        <v>62.30149415984372</v>
      </c>
      <c r="R171" s="159">
        <f t="shared" si="28"/>
        <v>71.34671828382028</v>
      </c>
      <c r="S171" s="159">
        <f t="shared" si="28"/>
        <v>81.748726026393314</v>
      </c>
      <c r="T171" s="159">
        <f t="shared" si="28"/>
        <v>93.711034930352298</v>
      </c>
      <c r="U171" s="159">
        <f t="shared" si="28"/>
        <v>107.46769016990514</v>
      </c>
      <c r="V171" s="159">
        <f t="shared" si="28"/>
        <v>123.2878436953909</v>
      </c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</row>
    <row r="172" spans="2:49" x14ac:dyDescent="0.25">
      <c r="B172" s="76">
        <v>60</v>
      </c>
      <c r="C172" s="231">
        <f t="shared" si="28"/>
        <v>12.248370610077352</v>
      </c>
      <c r="D172" s="160">
        <f t="shared" si="28"/>
        <v>13.785626201588954</v>
      </c>
      <c r="E172" s="160">
        <f t="shared" si="28"/>
        <v>15.553470131827297</v>
      </c>
      <c r="F172" s="160">
        <f t="shared" si="28"/>
        <v>17.586490651601391</v>
      </c>
      <c r="G172" s="160">
        <f t="shared" si="28"/>
        <v>19.924464249341597</v>
      </c>
      <c r="H172" s="160">
        <f t="shared" si="28"/>
        <v>22.613133886742833</v>
      </c>
      <c r="I172" s="160">
        <f t="shared" si="28"/>
        <v>25.705103969754255</v>
      </c>
      <c r="J172" s="160">
        <f t="shared" si="28"/>
        <v>29.260869565217394</v>
      </c>
      <c r="K172" s="98">
        <f t="shared" si="28"/>
        <v>33.35</v>
      </c>
      <c r="L172" s="160">
        <f t="shared" si="28"/>
        <v>38.052499999999995</v>
      </c>
      <c r="M172" s="160">
        <f t="shared" si="28"/>
        <v>43.460374999999985</v>
      </c>
      <c r="N172" s="160">
        <f t="shared" si="28"/>
        <v>49.679431249999979</v>
      </c>
      <c r="O172" s="160">
        <f t="shared" si="28"/>
        <v>56.831345937499975</v>
      </c>
      <c r="P172" s="160">
        <f t="shared" si="28"/>
        <v>65.056047828124974</v>
      </c>
      <c r="Q172" s="159">
        <f t="shared" si="28"/>
        <v>74.514455002343709</v>
      </c>
      <c r="R172" s="159">
        <f t="shared" si="28"/>
        <v>85.391623252695254</v>
      </c>
      <c r="S172" s="159">
        <f t="shared" si="28"/>
        <v>97.900366740599537</v>
      </c>
      <c r="T172" s="159">
        <f t="shared" si="28"/>
        <v>112.28542175168946</v>
      </c>
      <c r="U172" s="159">
        <f t="shared" si="28"/>
        <v>128.82823501444287</v>
      </c>
      <c r="V172" s="159">
        <f t="shared" si="28"/>
        <v>147.85247026660929</v>
      </c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</row>
    <row r="173" spans="2:49" x14ac:dyDescent="0.25">
      <c r="B173" s="76">
        <v>70</v>
      </c>
      <c r="C173" s="232">
        <f t="shared" si="28"/>
        <v>13.915569656692806</v>
      </c>
      <c r="D173" s="163">
        <f t="shared" si="28"/>
        <v>15.702905105196727</v>
      </c>
      <c r="E173" s="163">
        <f t="shared" si="28"/>
        <v>17.758340870976234</v>
      </c>
      <c r="F173" s="163">
        <f t="shared" si="28"/>
        <v>20.122092001622669</v>
      </c>
      <c r="G173" s="163">
        <f t="shared" si="28"/>
        <v>22.840405801866069</v>
      </c>
      <c r="H173" s="163">
        <f t="shared" si="28"/>
        <v>25.966466672145977</v>
      </c>
      <c r="I173" s="163">
        <f t="shared" si="28"/>
        <v>29.561436672967869</v>
      </c>
      <c r="J173" s="163">
        <f t="shared" si="28"/>
        <v>33.695652173913047</v>
      </c>
      <c r="K173" s="105">
        <f t="shared" si="28"/>
        <v>38.450000000000003</v>
      </c>
      <c r="L173" s="163">
        <f t="shared" si="28"/>
        <v>43.917500000000004</v>
      </c>
      <c r="M173" s="163">
        <f t="shared" si="28"/>
        <v>50.205124999999995</v>
      </c>
      <c r="N173" s="163">
        <f t="shared" si="28"/>
        <v>57.435893749999991</v>
      </c>
      <c r="O173" s="163">
        <f t="shared" si="28"/>
        <v>65.751277812499993</v>
      </c>
      <c r="P173" s="163">
        <f t="shared" si="28"/>
        <v>75.313969484374979</v>
      </c>
      <c r="Q173" s="162">
        <f t="shared" si="28"/>
        <v>86.311064907031238</v>
      </c>
      <c r="R173" s="162">
        <f t="shared" si="28"/>
        <v>98.957724643085911</v>
      </c>
      <c r="S173" s="162">
        <f t="shared" si="28"/>
        <v>113.50138333954879</v>
      </c>
      <c r="T173" s="162">
        <f t="shared" si="28"/>
        <v>130.22659084048109</v>
      </c>
      <c r="U173" s="162">
        <f t="shared" si="28"/>
        <v>149.46057946655327</v>
      </c>
      <c r="V173" s="162">
        <f t="shared" si="28"/>
        <v>171.57966638653625</v>
      </c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</row>
    <row r="174" spans="2:49" x14ac:dyDescent="0.25">
      <c r="B174" s="76">
        <v>80</v>
      </c>
      <c r="C174" s="231">
        <f t="shared" si="28"/>
        <v>15.762564678923653</v>
      </c>
      <c r="D174" s="160">
        <f t="shared" si="28"/>
        <v>17.826949380762201</v>
      </c>
      <c r="E174" s="160">
        <f t="shared" si="28"/>
        <v>20.200991787876529</v>
      </c>
      <c r="F174" s="160">
        <f t="shared" si="28"/>
        <v>22.931140556058004</v>
      </c>
      <c r="G174" s="160">
        <f t="shared" si="28"/>
        <v>26.070811639466704</v>
      </c>
      <c r="H174" s="160">
        <f t="shared" si="28"/>
        <v>29.681433385386711</v>
      </c>
      <c r="I174" s="160">
        <f t="shared" si="28"/>
        <v>33.833648393194714</v>
      </c>
      <c r="J174" s="160">
        <f t="shared" si="28"/>
        <v>38.608695652173914</v>
      </c>
      <c r="K174" s="98">
        <f t="shared" si="28"/>
        <v>44.1</v>
      </c>
      <c r="L174" s="160">
        <f t="shared" si="28"/>
        <v>50.414999999999999</v>
      </c>
      <c r="M174" s="160">
        <f t="shared" si="28"/>
        <v>57.677250000000001</v>
      </c>
      <c r="N174" s="160">
        <f t="shared" si="28"/>
        <v>66.028837499999995</v>
      </c>
      <c r="O174" s="160">
        <f t="shared" si="28"/>
        <v>75.633163124999982</v>
      </c>
      <c r="P174" s="160">
        <f t="shared" si="28"/>
        <v>86.67813759374998</v>
      </c>
      <c r="Q174" s="159">
        <f t="shared" si="28"/>
        <v>99.379858232812467</v>
      </c>
      <c r="R174" s="159">
        <f t="shared" ref="R174:V176" si="29">R105+R125+$N$157</f>
        <v>113.98683696773432</v>
      </c>
      <c r="S174" s="159">
        <f t="shared" si="29"/>
        <v>130.78486251289445</v>
      </c>
      <c r="T174" s="159">
        <f t="shared" si="29"/>
        <v>150.10259188982863</v>
      </c>
      <c r="U174" s="159">
        <f t="shared" si="29"/>
        <v>172.31798067330288</v>
      </c>
      <c r="V174" s="159">
        <f t="shared" si="29"/>
        <v>197.86567777429832</v>
      </c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</row>
    <row r="175" spans="2:49" x14ac:dyDescent="0.25">
      <c r="B175" s="76">
        <v>90</v>
      </c>
      <c r="C175" s="231">
        <f t="shared" ref="C175:R176" si="30">C106+C126+$N$157</f>
        <v>17.658594967231426</v>
      </c>
      <c r="D175" s="160">
        <f t="shared" si="30"/>
        <v>20.007384212316136</v>
      </c>
      <c r="E175" s="160">
        <f t="shared" si="30"/>
        <v>22.708491844163557</v>
      </c>
      <c r="F175" s="160">
        <f t="shared" si="30"/>
        <v>25.814765620788087</v>
      </c>
      <c r="G175" s="160">
        <f t="shared" si="30"/>
        <v>29.386980463906298</v>
      </c>
      <c r="H175" s="160">
        <f t="shared" si="30"/>
        <v>33.495027533492241</v>
      </c>
      <c r="I175" s="160">
        <f t="shared" si="30"/>
        <v>38.219281663516071</v>
      </c>
      <c r="J175" s="160">
        <f t="shared" si="30"/>
        <v>43.652173913043484</v>
      </c>
      <c r="K175" s="98">
        <f t="shared" si="30"/>
        <v>49.9</v>
      </c>
      <c r="L175" s="160">
        <f t="shared" si="30"/>
        <v>57.084999999999994</v>
      </c>
      <c r="M175" s="160">
        <f t="shared" si="30"/>
        <v>65.347749999999991</v>
      </c>
      <c r="N175" s="160">
        <f t="shared" si="30"/>
        <v>74.849912499999974</v>
      </c>
      <c r="O175" s="160">
        <f t="shared" si="30"/>
        <v>85.777399374999959</v>
      </c>
      <c r="P175" s="160">
        <f t="shared" si="30"/>
        <v>98.344009281249953</v>
      </c>
      <c r="Q175" s="159">
        <f t="shared" si="30"/>
        <v>112.79561067343744</v>
      </c>
      <c r="R175" s="159">
        <f t="shared" si="30"/>
        <v>129.41495227445304</v>
      </c>
      <c r="S175" s="159">
        <f t="shared" si="29"/>
        <v>148.527195115621</v>
      </c>
      <c r="T175" s="159">
        <f t="shared" si="29"/>
        <v>170.50627438296411</v>
      </c>
      <c r="U175" s="159">
        <f t="shared" si="29"/>
        <v>195.78221554040869</v>
      </c>
      <c r="V175" s="159">
        <f t="shared" si="29"/>
        <v>224.84954787147001</v>
      </c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</row>
    <row r="176" spans="2:49" x14ac:dyDescent="0.25">
      <c r="B176" s="76">
        <v>100</v>
      </c>
      <c r="C176" s="240">
        <f t="shared" si="30"/>
        <v>19.31271794289303</v>
      </c>
      <c r="D176" s="241">
        <f t="shared" si="30"/>
        <v>21.909625634326986</v>
      </c>
      <c r="E176" s="241">
        <f t="shared" si="30"/>
        <v>24.896069479476033</v>
      </c>
      <c r="F176" s="241">
        <f t="shared" si="30"/>
        <v>28.330479901397432</v>
      </c>
      <c r="G176" s="241">
        <f t="shared" si="30"/>
        <v>32.280051886607048</v>
      </c>
      <c r="H176" s="241">
        <f t="shared" si="30"/>
        <v>36.822059669598104</v>
      </c>
      <c r="I176" s="241">
        <f t="shared" si="30"/>
        <v>42.045368620037813</v>
      </c>
      <c r="J176" s="241">
        <f t="shared" si="30"/>
        <v>48.052173913043475</v>
      </c>
      <c r="K176" s="165">
        <f t="shared" si="30"/>
        <v>54.959999999999994</v>
      </c>
      <c r="L176" s="241">
        <f t="shared" si="30"/>
        <v>62.903999999999989</v>
      </c>
      <c r="M176" s="241">
        <f t="shared" si="30"/>
        <v>72.039599999999979</v>
      </c>
      <c r="N176" s="241">
        <f t="shared" si="30"/>
        <v>82.545539999999974</v>
      </c>
      <c r="O176" s="241">
        <f t="shared" si="30"/>
        <v>94.627370999999968</v>
      </c>
      <c r="P176" s="241">
        <f t="shared" si="30"/>
        <v>108.52147664999995</v>
      </c>
      <c r="Q176" s="166">
        <f t="shared" si="30"/>
        <v>124.49969814749994</v>
      </c>
      <c r="R176" s="166">
        <f t="shared" si="30"/>
        <v>142.87465286962492</v>
      </c>
      <c r="S176" s="166">
        <f t="shared" si="29"/>
        <v>164.00585080006863</v>
      </c>
      <c r="T176" s="166">
        <f t="shared" si="29"/>
        <v>188.30672842007891</v>
      </c>
      <c r="U176" s="166">
        <f t="shared" si="29"/>
        <v>216.25273768309074</v>
      </c>
      <c r="V176" s="166">
        <f t="shared" si="29"/>
        <v>248.39064833555437</v>
      </c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</row>
    <row r="177" spans="1:49" x14ac:dyDescent="0.25">
      <c r="B177" s="152"/>
      <c r="C177" s="167"/>
      <c r="D177" s="87"/>
      <c r="E177" s="87"/>
      <c r="F177" s="87"/>
      <c r="G177" s="87"/>
      <c r="H177" s="87"/>
      <c r="I177" s="87"/>
      <c r="J177" s="87"/>
      <c r="U177" s="167"/>
      <c r="V177" s="16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</row>
    <row r="178" spans="1:49" x14ac:dyDescent="0.25">
      <c r="B178" s="222" t="s">
        <v>58</v>
      </c>
      <c r="C178" s="220"/>
      <c r="D178" s="242">
        <f t="shared" ref="D178:J178" si="31">($K176*D159)</f>
        <v>21.909625634326986</v>
      </c>
      <c r="E178" s="242">
        <f t="shared" si="31"/>
        <v>24.896069479476033</v>
      </c>
      <c r="F178" s="242">
        <f t="shared" si="31"/>
        <v>28.330479901397432</v>
      </c>
      <c r="G178" s="242">
        <f t="shared" si="31"/>
        <v>32.280051886607048</v>
      </c>
      <c r="H178" s="242">
        <f t="shared" si="31"/>
        <v>36.822059669598104</v>
      </c>
      <c r="I178" s="242">
        <f t="shared" si="31"/>
        <v>42.045368620037813</v>
      </c>
      <c r="J178" s="242">
        <f t="shared" si="31"/>
        <v>48.052173913043475</v>
      </c>
      <c r="K178" s="242"/>
      <c r="L178" s="242">
        <f>($K176*L159)</f>
        <v>62.903999999999996</v>
      </c>
      <c r="M178" s="242">
        <f t="shared" ref="M178:T178" si="32">($K176*M159)</f>
        <v>72.039599999999979</v>
      </c>
      <c r="N178" s="242">
        <f t="shared" si="32"/>
        <v>82.545539999999974</v>
      </c>
      <c r="O178" s="242">
        <f t="shared" si="32"/>
        <v>94.627370999999968</v>
      </c>
      <c r="P178" s="242">
        <f t="shared" si="32"/>
        <v>108.52147664999995</v>
      </c>
      <c r="Q178" s="242">
        <f t="shared" si="32"/>
        <v>124.49969814749994</v>
      </c>
      <c r="R178" s="242">
        <f t="shared" si="32"/>
        <v>142.87465286962492</v>
      </c>
      <c r="S178" s="242">
        <f t="shared" si="32"/>
        <v>164.00585080006863</v>
      </c>
      <c r="T178" s="242">
        <f t="shared" si="32"/>
        <v>188.30672842007891</v>
      </c>
      <c r="U178" s="242">
        <f>($K176*U159)</f>
        <v>216.25273768309074</v>
      </c>
      <c r="V178" s="243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</row>
    <row r="179" spans="1:49" x14ac:dyDescent="0.25">
      <c r="B179" s="117"/>
      <c r="F179" s="244"/>
      <c r="K179" s="87"/>
      <c r="L179" s="244"/>
      <c r="N179" s="244"/>
      <c r="Q179" s="244"/>
      <c r="R179" s="244"/>
      <c r="S179" s="244"/>
      <c r="T179" s="244"/>
      <c r="U179" s="244"/>
      <c r="V179" s="244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</row>
    <row r="180" spans="1:49" x14ac:dyDescent="0.25">
      <c r="B180" s="117"/>
      <c r="F180" s="244"/>
      <c r="K180" s="87"/>
      <c r="L180" s="244"/>
      <c r="N180" s="244"/>
      <c r="Q180" s="244"/>
      <c r="R180" s="244"/>
      <c r="S180" s="244"/>
      <c r="T180" s="244"/>
      <c r="U180" s="244"/>
      <c r="V180" s="244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</row>
    <row r="181" spans="1:49" x14ac:dyDescent="0.25">
      <c r="A181" s="250" t="s">
        <v>17</v>
      </c>
      <c r="B181" s="251"/>
      <c r="C181" s="252">
        <f>C182-(E181-D181)</f>
        <v>12.887851773803051</v>
      </c>
      <c r="D181" s="253">
        <f>((C173+D173)/2)+0.01</f>
        <v>14.819237380944767</v>
      </c>
      <c r="E181" s="253">
        <f>((D173+E173)/2)+0.01</f>
        <v>16.740622988086482</v>
      </c>
      <c r="F181" s="253">
        <f t="shared" ref="F181:V181" si="33">((E173+F173)/2)+0.01</f>
        <v>18.950216436299453</v>
      </c>
      <c r="G181" s="253">
        <f t="shared" si="33"/>
        <v>21.49124890174437</v>
      </c>
      <c r="H181" s="253">
        <f t="shared" si="33"/>
        <v>24.413436237006024</v>
      </c>
      <c r="I181" s="253">
        <f t="shared" si="33"/>
        <v>27.773951672556922</v>
      </c>
      <c r="J181" s="253">
        <f t="shared" si="33"/>
        <v>31.638544423440461</v>
      </c>
      <c r="K181" s="253">
        <f t="shared" si="33"/>
        <v>36.082826086956523</v>
      </c>
      <c r="L181" s="253">
        <f t="shared" si="33"/>
        <v>41.193750000000001</v>
      </c>
      <c r="M181" s="253">
        <f t="shared" si="33"/>
        <v>47.071312499999998</v>
      </c>
      <c r="N181" s="253">
        <f t="shared" si="33"/>
        <v>53.830509374999991</v>
      </c>
      <c r="O181" s="253">
        <f t="shared" si="33"/>
        <v>61.60358578124999</v>
      </c>
      <c r="P181" s="253">
        <f t="shared" si="33"/>
        <v>70.542623648437498</v>
      </c>
      <c r="Q181" s="253">
        <f t="shared" si="33"/>
        <v>80.822517195703114</v>
      </c>
      <c r="R181" s="253">
        <f t="shared" si="33"/>
        <v>92.644394775058586</v>
      </c>
      <c r="S181" s="253">
        <f t="shared" si="33"/>
        <v>106.23955399131735</v>
      </c>
      <c r="T181" s="253">
        <f t="shared" si="33"/>
        <v>121.87398709001495</v>
      </c>
      <c r="U181" s="253">
        <f t="shared" si="33"/>
        <v>139.85358515351717</v>
      </c>
      <c r="V181" s="254">
        <f t="shared" si="33"/>
        <v>160.53012292654475</v>
      </c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</row>
    <row r="182" spans="1:49" x14ac:dyDescent="0.25">
      <c r="A182" s="255"/>
      <c r="B182" s="191"/>
      <c r="C182" s="193">
        <f>(C173+D173)/2</f>
        <v>14.809237380944767</v>
      </c>
      <c r="D182" s="193">
        <f>(D173+E173)/2</f>
        <v>16.730622988086481</v>
      </c>
      <c r="E182" s="193">
        <f t="shared" ref="E182:U182" si="34">(E173+F173)/2</f>
        <v>18.940216436299451</v>
      </c>
      <c r="F182" s="193">
        <f t="shared" si="34"/>
        <v>21.481248901744369</v>
      </c>
      <c r="G182" s="193">
        <f t="shared" si="34"/>
        <v>24.403436237006023</v>
      </c>
      <c r="H182" s="193">
        <f t="shared" si="34"/>
        <v>27.763951672556921</v>
      </c>
      <c r="I182" s="193">
        <f t="shared" si="34"/>
        <v>31.628544423440459</v>
      </c>
      <c r="J182" s="193">
        <f t="shared" si="34"/>
        <v>36.072826086956525</v>
      </c>
      <c r="K182" s="193">
        <f t="shared" si="34"/>
        <v>41.183750000000003</v>
      </c>
      <c r="L182" s="193">
        <f t="shared" si="34"/>
        <v>47.0613125</v>
      </c>
      <c r="M182" s="193">
        <f t="shared" si="34"/>
        <v>53.820509374999993</v>
      </c>
      <c r="N182" s="193">
        <f t="shared" si="34"/>
        <v>61.593585781249992</v>
      </c>
      <c r="O182" s="193">
        <f t="shared" si="34"/>
        <v>70.532623648437493</v>
      </c>
      <c r="P182" s="193">
        <f t="shared" si="34"/>
        <v>80.812517195703109</v>
      </c>
      <c r="Q182" s="193">
        <f t="shared" si="34"/>
        <v>92.634394775058581</v>
      </c>
      <c r="R182" s="193">
        <f t="shared" si="34"/>
        <v>106.22955399131735</v>
      </c>
      <c r="S182" s="193">
        <f t="shared" si="34"/>
        <v>121.86398709001494</v>
      </c>
      <c r="T182" s="193">
        <f t="shared" si="34"/>
        <v>139.84358515351718</v>
      </c>
      <c r="U182" s="193">
        <f t="shared" si="34"/>
        <v>160.52012292654476</v>
      </c>
      <c r="V182" s="256">
        <f>(U182-T182)+V181</f>
        <v>181.20666069957232</v>
      </c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</row>
    <row r="183" spans="1:49" x14ac:dyDescent="0.25">
      <c r="A183" s="255"/>
      <c r="B183" s="191"/>
      <c r="C183" s="257">
        <f>SUM(C181:C182)/2</f>
        <v>13.848544577373909</v>
      </c>
      <c r="D183" s="257">
        <f t="shared" ref="D183:V183" si="35">SUM(D181:D182)/2</f>
        <v>15.774930184515624</v>
      </c>
      <c r="E183" s="257">
        <f t="shared" si="35"/>
        <v>17.840419712192968</v>
      </c>
      <c r="F183" s="257">
        <f t="shared" si="35"/>
        <v>20.215732669021911</v>
      </c>
      <c r="G183" s="257">
        <f t="shared" si="35"/>
        <v>22.947342569375195</v>
      </c>
      <c r="H183" s="257">
        <f t="shared" si="35"/>
        <v>26.088693954781473</v>
      </c>
      <c r="I183" s="257">
        <f t="shared" si="35"/>
        <v>29.701248047998689</v>
      </c>
      <c r="J183" s="257">
        <f t="shared" si="35"/>
        <v>33.855685255198495</v>
      </c>
      <c r="K183" s="257">
        <f t="shared" si="35"/>
        <v>38.63328804347826</v>
      </c>
      <c r="L183" s="257">
        <f t="shared" si="35"/>
        <v>44.127531250000004</v>
      </c>
      <c r="M183" s="257">
        <f t="shared" si="35"/>
        <v>50.445910937499995</v>
      </c>
      <c r="N183" s="257">
        <f t="shared" si="35"/>
        <v>57.712047578124995</v>
      </c>
      <c r="O183" s="257">
        <f t="shared" si="35"/>
        <v>66.068104714843741</v>
      </c>
      <c r="P183" s="257">
        <f t="shared" si="35"/>
        <v>75.677570422070303</v>
      </c>
      <c r="Q183" s="257">
        <f t="shared" si="35"/>
        <v>86.728455985380847</v>
      </c>
      <c r="R183" s="257">
        <f t="shared" si="35"/>
        <v>99.436974383187959</v>
      </c>
      <c r="S183" s="257">
        <f t="shared" si="35"/>
        <v>114.05177054066615</v>
      </c>
      <c r="T183" s="257">
        <f t="shared" si="35"/>
        <v>130.85878612176606</v>
      </c>
      <c r="U183" s="257">
        <f t="shared" si="35"/>
        <v>150.18685404003097</v>
      </c>
      <c r="V183" s="258">
        <f t="shared" si="35"/>
        <v>170.86839181305854</v>
      </c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</row>
    <row r="184" spans="1:49" x14ac:dyDescent="0.25">
      <c r="A184" s="255"/>
      <c r="B184" s="191"/>
      <c r="C184" s="196">
        <f>C173</f>
        <v>13.915569656692806</v>
      </c>
      <c r="D184" s="196">
        <f t="shared" ref="D184:V184" si="36">D173</f>
        <v>15.702905105196727</v>
      </c>
      <c r="E184" s="196">
        <f t="shared" si="36"/>
        <v>17.758340870976234</v>
      </c>
      <c r="F184" s="196">
        <f t="shared" si="36"/>
        <v>20.122092001622669</v>
      </c>
      <c r="G184" s="196">
        <f t="shared" si="36"/>
        <v>22.840405801866069</v>
      </c>
      <c r="H184" s="196">
        <f t="shared" si="36"/>
        <v>25.966466672145977</v>
      </c>
      <c r="I184" s="196">
        <f t="shared" si="36"/>
        <v>29.561436672967869</v>
      </c>
      <c r="J184" s="196">
        <f t="shared" si="36"/>
        <v>33.695652173913047</v>
      </c>
      <c r="K184" s="196">
        <f t="shared" si="36"/>
        <v>38.450000000000003</v>
      </c>
      <c r="L184" s="196">
        <f t="shared" si="36"/>
        <v>43.917500000000004</v>
      </c>
      <c r="M184" s="196">
        <f t="shared" si="36"/>
        <v>50.205124999999995</v>
      </c>
      <c r="N184" s="196">
        <f t="shared" si="36"/>
        <v>57.435893749999991</v>
      </c>
      <c r="O184" s="196">
        <f t="shared" si="36"/>
        <v>65.751277812499993</v>
      </c>
      <c r="P184" s="196">
        <f t="shared" si="36"/>
        <v>75.313969484374979</v>
      </c>
      <c r="Q184" s="196">
        <f t="shared" si="36"/>
        <v>86.311064907031238</v>
      </c>
      <c r="R184" s="196">
        <f t="shared" si="36"/>
        <v>98.957724643085911</v>
      </c>
      <c r="S184" s="196">
        <f t="shared" si="36"/>
        <v>113.50138333954879</v>
      </c>
      <c r="T184" s="196">
        <f t="shared" si="36"/>
        <v>130.22659084048109</v>
      </c>
      <c r="U184" s="196">
        <f t="shared" si="36"/>
        <v>149.46057946655327</v>
      </c>
      <c r="V184" s="259">
        <f t="shared" si="36"/>
        <v>171.57966638653625</v>
      </c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</row>
    <row r="185" spans="1:49" x14ac:dyDescent="0.25">
      <c r="A185" s="260"/>
      <c r="B185" s="261"/>
      <c r="C185" s="145"/>
      <c r="D185" s="145"/>
      <c r="E185" s="145"/>
      <c r="F185" s="262"/>
      <c r="G185" s="145"/>
      <c r="H185" s="145"/>
      <c r="I185" s="145"/>
      <c r="J185" s="145"/>
      <c r="K185" s="263"/>
      <c r="L185" s="262"/>
      <c r="M185" s="145"/>
      <c r="N185" s="262"/>
      <c r="O185" s="145"/>
      <c r="P185" s="145"/>
      <c r="Q185" s="262"/>
      <c r="R185" s="262"/>
      <c r="S185" s="262"/>
      <c r="T185" s="262"/>
      <c r="U185" s="262"/>
      <c r="V185" s="264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</row>
    <row r="186" spans="1:49" x14ac:dyDescent="0.25">
      <c r="A186" s="47"/>
      <c r="B186" s="265"/>
      <c r="C186" s="47"/>
      <c r="D186" s="47"/>
      <c r="E186" s="47"/>
      <c r="F186" s="266"/>
      <c r="G186" s="47"/>
      <c r="H186" s="47"/>
      <c r="I186" s="47"/>
      <c r="J186" s="47"/>
      <c r="K186" s="267"/>
      <c r="L186" s="266"/>
      <c r="M186" s="47"/>
      <c r="N186" s="266"/>
      <c r="O186" s="47"/>
      <c r="P186" s="47"/>
      <c r="Q186" s="266"/>
      <c r="R186" s="266"/>
      <c r="S186" s="266"/>
      <c r="T186" s="266"/>
      <c r="U186" s="266"/>
      <c r="V186" s="26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</row>
    <row r="187" spans="1:49" ht="15.75" thickBot="1" x14ac:dyDescent="0.3">
      <c r="A187" s="268"/>
      <c r="B187" s="269"/>
      <c r="C187" s="268"/>
      <c r="D187" s="268"/>
      <c r="E187" s="268"/>
      <c r="F187" s="270"/>
      <c r="G187" s="268"/>
      <c r="H187" s="268"/>
      <c r="I187" s="268"/>
      <c r="J187" s="268"/>
      <c r="K187" s="271"/>
      <c r="L187" s="270"/>
      <c r="M187" s="268"/>
      <c r="N187" s="270"/>
      <c r="O187" s="268"/>
      <c r="P187" s="268"/>
      <c r="Q187" s="270"/>
      <c r="R187" s="270"/>
      <c r="S187" s="270"/>
      <c r="T187" s="270"/>
      <c r="U187" s="270"/>
      <c r="V187" s="270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</row>
    <row r="188" spans="1:49" ht="15.75" thickTop="1" x14ac:dyDescent="0.25">
      <c r="A188" s="47"/>
      <c r="B188" s="265"/>
      <c r="C188" s="47"/>
      <c r="D188" s="47"/>
      <c r="E188" s="47"/>
      <c r="F188" s="266"/>
      <c r="G188" s="47"/>
      <c r="H188" s="47"/>
      <c r="I188" s="47"/>
      <c r="J188" s="47"/>
      <c r="K188" s="267"/>
      <c r="L188" s="266"/>
      <c r="M188" s="47"/>
      <c r="N188" s="266"/>
      <c r="O188" s="47"/>
      <c r="P188" s="47"/>
      <c r="Q188" s="266"/>
      <c r="R188" s="266"/>
      <c r="S188" s="266"/>
      <c r="T188" s="266"/>
      <c r="U188" s="266"/>
      <c r="V188" s="266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</row>
    <row r="189" spans="1:49" x14ac:dyDescent="0.25">
      <c r="B189" s="117"/>
      <c r="F189" s="244"/>
      <c r="K189" s="87"/>
      <c r="L189" s="244"/>
      <c r="N189" s="244"/>
      <c r="Q189" s="244"/>
      <c r="R189" s="244"/>
      <c r="S189" s="244"/>
      <c r="T189" s="244"/>
      <c r="U189" s="244"/>
      <c r="V189" s="244"/>
    </row>
    <row r="190" spans="1:49" x14ac:dyDescent="0.25">
      <c r="B190" s="117"/>
      <c r="F190" s="244"/>
      <c r="K190" s="272" t="s">
        <v>77</v>
      </c>
      <c r="L190" s="244"/>
      <c r="N190" s="244"/>
      <c r="Q190" s="244"/>
      <c r="R190" s="244"/>
      <c r="S190" s="244"/>
      <c r="T190" s="244"/>
      <c r="U190" s="244"/>
      <c r="V190" s="244"/>
    </row>
    <row r="191" spans="1:49" x14ac:dyDescent="0.25">
      <c r="B191" s="273" t="s">
        <v>59</v>
      </c>
      <c r="F191" s="244"/>
      <c r="L191" s="244"/>
      <c r="N191" s="244"/>
      <c r="Q191" s="244"/>
      <c r="R191" s="244"/>
      <c r="S191" s="244"/>
      <c r="T191" s="244"/>
      <c r="U191" s="244"/>
      <c r="V191" s="244"/>
    </row>
    <row r="192" spans="1:49" x14ac:dyDescent="0.25">
      <c r="J192" s="148" t="s">
        <v>60</v>
      </c>
      <c r="K192" s="93">
        <v>1</v>
      </c>
    </row>
    <row r="193" spans="1:22" x14ac:dyDescent="0.25">
      <c r="A193" s="217" t="s">
        <v>163</v>
      </c>
      <c r="B193" s="274"/>
      <c r="C193" s="274"/>
      <c r="D193" s="275" t="s">
        <v>16</v>
      </c>
      <c r="E193" s="275" t="s">
        <v>15</v>
      </c>
      <c r="F193" s="276" t="s">
        <v>14</v>
      </c>
      <c r="G193" s="276" t="s">
        <v>13</v>
      </c>
      <c r="H193" s="276" t="s">
        <v>3</v>
      </c>
      <c r="I193" s="276" t="s">
        <v>4</v>
      </c>
      <c r="J193" s="276" t="s">
        <v>5</v>
      </c>
      <c r="K193" s="276" t="s">
        <v>6</v>
      </c>
      <c r="L193" s="276" t="s">
        <v>20</v>
      </c>
      <c r="M193" s="276" t="s">
        <v>21</v>
      </c>
      <c r="N193" s="276" t="s">
        <v>22</v>
      </c>
      <c r="O193" s="276" t="s">
        <v>23</v>
      </c>
      <c r="P193" s="276" t="s">
        <v>24</v>
      </c>
      <c r="Q193" s="274"/>
      <c r="R193" s="274"/>
      <c r="S193" s="274"/>
      <c r="T193" s="274"/>
      <c r="U193" s="274"/>
      <c r="V193" s="274"/>
    </row>
    <row r="194" spans="1:22" x14ac:dyDescent="0.25">
      <c r="A194" s="217" t="s">
        <v>162</v>
      </c>
      <c r="B194" s="276" t="s">
        <v>2</v>
      </c>
      <c r="C194" s="277" t="s">
        <v>41</v>
      </c>
      <c r="D194" s="276" t="s">
        <v>41</v>
      </c>
      <c r="E194" s="276" t="s">
        <v>41</v>
      </c>
      <c r="F194" s="276" t="s">
        <v>41</v>
      </c>
      <c r="G194" s="276" t="s">
        <v>41</v>
      </c>
      <c r="H194" s="276" t="s">
        <v>41</v>
      </c>
      <c r="I194" s="276" t="s">
        <v>41</v>
      </c>
      <c r="J194" s="276" t="s">
        <v>41</v>
      </c>
      <c r="K194" s="276" t="s">
        <v>41</v>
      </c>
      <c r="L194" s="276" t="s">
        <v>41</v>
      </c>
      <c r="M194" s="276" t="s">
        <v>41</v>
      </c>
      <c r="N194" s="276" t="s">
        <v>41</v>
      </c>
      <c r="O194" s="276" t="s">
        <v>41</v>
      </c>
      <c r="P194" s="276" t="s">
        <v>41</v>
      </c>
      <c r="Q194" s="277" t="s">
        <v>41</v>
      </c>
      <c r="R194" s="277" t="s">
        <v>41</v>
      </c>
      <c r="S194" s="277" t="s">
        <v>41</v>
      </c>
      <c r="T194" s="277" t="s">
        <v>41</v>
      </c>
      <c r="U194" s="277" t="s">
        <v>41</v>
      </c>
      <c r="V194" s="277" t="s">
        <v>41</v>
      </c>
    </row>
    <row r="195" spans="1:22" x14ac:dyDescent="0.25">
      <c r="B195" s="276">
        <v>1</v>
      </c>
      <c r="C195" s="278">
        <f>(C162*$K$192)/$B195</f>
        <v>2.2615214190769342</v>
      </c>
      <c r="D195" s="156">
        <f t="shared" ref="D195:V206" si="37">(D162*$K$192)/$B195</f>
        <v>2.3007496319384741</v>
      </c>
      <c r="E195" s="156">
        <f t="shared" si="37"/>
        <v>2.3458620767292451</v>
      </c>
      <c r="F195" s="156">
        <f t="shared" si="37"/>
        <v>2.3977413882386318</v>
      </c>
      <c r="G195" s="156">
        <f t="shared" si="37"/>
        <v>2.4574025964744268</v>
      </c>
      <c r="H195" s="156">
        <f t="shared" si="37"/>
        <v>2.5260129859455906</v>
      </c>
      <c r="I195" s="156">
        <f t="shared" si="37"/>
        <v>2.6049149338374291</v>
      </c>
      <c r="J195" s="156">
        <f t="shared" si="37"/>
        <v>2.6956521739130435</v>
      </c>
      <c r="K195" s="84">
        <f>(K162*$K$192)/$B195</f>
        <v>2.8</v>
      </c>
      <c r="L195" s="143">
        <f t="shared" si="37"/>
        <v>2.92</v>
      </c>
      <c r="M195" s="143">
        <f t="shared" si="37"/>
        <v>3.0579999999999998</v>
      </c>
      <c r="N195" s="143">
        <f t="shared" si="37"/>
        <v>3.2166999999999994</v>
      </c>
      <c r="O195" s="143">
        <f t="shared" si="37"/>
        <v>3.3992049999999994</v>
      </c>
      <c r="P195" s="143">
        <f t="shared" si="37"/>
        <v>3.6090857499999993</v>
      </c>
      <c r="Q195" s="278">
        <f t="shared" si="37"/>
        <v>3.8504486124999993</v>
      </c>
      <c r="R195" s="278">
        <f t="shared" si="37"/>
        <v>4.1280159043749993</v>
      </c>
      <c r="S195" s="278">
        <f t="shared" si="37"/>
        <v>4.4472182900312482</v>
      </c>
      <c r="T195" s="278">
        <f t="shared" si="37"/>
        <v>4.8143010335359353</v>
      </c>
      <c r="U195" s="278">
        <f t="shared" si="37"/>
        <v>5.2364461885663252</v>
      </c>
      <c r="V195" s="278">
        <f t="shared" si="37"/>
        <v>5.7219131168512742</v>
      </c>
    </row>
    <row r="196" spans="1:22" x14ac:dyDescent="0.25">
      <c r="B196" s="276">
        <v>2</v>
      </c>
      <c r="C196" s="278">
        <f t="shared" ref="C196:J206" si="38">(C163*$K$192)/$B196</f>
        <v>1.2860390521153966</v>
      </c>
      <c r="D196" s="160">
        <f t="shared" si="38"/>
        <v>1.328944909932706</v>
      </c>
      <c r="E196" s="160">
        <f t="shared" si="38"/>
        <v>1.378286646422612</v>
      </c>
      <c r="F196" s="160">
        <f t="shared" si="38"/>
        <v>1.4350296433860037</v>
      </c>
      <c r="G196" s="160">
        <f t="shared" si="38"/>
        <v>1.5002840898939043</v>
      </c>
      <c r="H196" s="160">
        <f t="shared" si="38"/>
        <v>1.5753267033779899</v>
      </c>
      <c r="I196" s="160">
        <f t="shared" si="38"/>
        <v>1.6616257088846882</v>
      </c>
      <c r="J196" s="160">
        <f t="shared" si="38"/>
        <v>1.7608695652173911</v>
      </c>
      <c r="K196" s="98">
        <f t="shared" si="37"/>
        <v>1.875</v>
      </c>
      <c r="L196" s="94">
        <f t="shared" si="37"/>
        <v>2.0062499999999996</v>
      </c>
      <c r="M196" s="94">
        <f t="shared" si="37"/>
        <v>2.1571875</v>
      </c>
      <c r="N196" s="94">
        <f t="shared" si="37"/>
        <v>2.3307656249999997</v>
      </c>
      <c r="O196" s="94">
        <f t="shared" si="37"/>
        <v>2.5303804687499998</v>
      </c>
      <c r="P196" s="94">
        <f t="shared" si="37"/>
        <v>2.7599375390624994</v>
      </c>
      <c r="Q196" s="278">
        <f t="shared" si="37"/>
        <v>3.0239281699218741</v>
      </c>
      <c r="R196" s="278">
        <f t="shared" si="37"/>
        <v>3.3275173954101551</v>
      </c>
      <c r="S196" s="278">
        <f t="shared" si="37"/>
        <v>3.6766450047216783</v>
      </c>
      <c r="T196" s="278">
        <f t="shared" si="37"/>
        <v>4.0781417554299288</v>
      </c>
      <c r="U196" s="278">
        <f t="shared" si="37"/>
        <v>4.539863018744418</v>
      </c>
      <c r="V196" s="278">
        <f t="shared" si="37"/>
        <v>5.0708424715560811</v>
      </c>
    </row>
    <row r="197" spans="1:22" x14ac:dyDescent="0.25">
      <c r="B197" s="276">
        <v>3</v>
      </c>
      <c r="C197" s="279">
        <f t="shared" si="38"/>
        <v>0.99029942277437255</v>
      </c>
      <c r="D197" s="163">
        <f t="shared" si="38"/>
        <v>1.0388443361905284</v>
      </c>
      <c r="E197" s="163">
        <f t="shared" si="38"/>
        <v>1.0946709866191078</v>
      </c>
      <c r="F197" s="163">
        <f t="shared" si="38"/>
        <v>1.1588716346119738</v>
      </c>
      <c r="G197" s="163">
        <f t="shared" si="38"/>
        <v>1.2327023798037697</v>
      </c>
      <c r="H197" s="163">
        <f t="shared" si="38"/>
        <v>1.3176077367743351</v>
      </c>
      <c r="I197" s="163">
        <f t="shared" si="38"/>
        <v>1.4152488972904853</v>
      </c>
      <c r="J197" s="163">
        <f t="shared" si="38"/>
        <v>1.5275362318840582</v>
      </c>
      <c r="K197" s="105">
        <f t="shared" si="37"/>
        <v>1.656666666666667</v>
      </c>
      <c r="L197" s="146">
        <f t="shared" si="37"/>
        <v>1.8051666666666666</v>
      </c>
      <c r="M197" s="146">
        <f t="shared" si="37"/>
        <v>1.9759416666666665</v>
      </c>
      <c r="N197" s="146">
        <f t="shared" si="37"/>
        <v>2.1723329166666665</v>
      </c>
      <c r="O197" s="146">
        <f t="shared" si="37"/>
        <v>2.3981828541666661</v>
      </c>
      <c r="P197" s="146">
        <f t="shared" si="37"/>
        <v>2.6579102822916658</v>
      </c>
      <c r="Q197" s="279">
        <f t="shared" si="37"/>
        <v>2.9565968246354153</v>
      </c>
      <c r="R197" s="279">
        <f t="shared" si="37"/>
        <v>3.3000863483307277</v>
      </c>
      <c r="S197" s="279">
        <f t="shared" si="37"/>
        <v>3.6950993005803365</v>
      </c>
      <c r="T197" s="279">
        <f t="shared" si="37"/>
        <v>4.1493641956673875</v>
      </c>
      <c r="U197" s="279">
        <f t="shared" si="37"/>
        <v>4.6717688250174945</v>
      </c>
      <c r="V197" s="279">
        <f t="shared" si="37"/>
        <v>5.2725341487701183</v>
      </c>
    </row>
    <row r="198" spans="1:22" x14ac:dyDescent="0.25">
      <c r="B198" s="276">
        <v>4</v>
      </c>
      <c r="C198" s="278">
        <f t="shared" si="38"/>
        <v>0.82690177384616748</v>
      </c>
      <c r="D198" s="160">
        <f t="shared" si="38"/>
        <v>0.87593703992309269</v>
      </c>
      <c r="E198" s="160">
        <f t="shared" si="38"/>
        <v>0.93232759591155656</v>
      </c>
      <c r="F198" s="160">
        <f t="shared" si="38"/>
        <v>0.99717673529828998</v>
      </c>
      <c r="G198" s="160">
        <f t="shared" si="38"/>
        <v>1.0717532455930334</v>
      </c>
      <c r="H198" s="160">
        <f t="shared" si="38"/>
        <v>1.1575162324319885</v>
      </c>
      <c r="I198" s="160">
        <f t="shared" si="38"/>
        <v>1.2561436672967865</v>
      </c>
      <c r="J198" s="160">
        <f t="shared" si="38"/>
        <v>1.3695652173913044</v>
      </c>
      <c r="K198" s="98">
        <f t="shared" si="37"/>
        <v>1.5</v>
      </c>
      <c r="L198" s="94">
        <f t="shared" si="37"/>
        <v>1.65</v>
      </c>
      <c r="M198" s="94">
        <f t="shared" si="37"/>
        <v>1.8224999999999998</v>
      </c>
      <c r="N198" s="94">
        <f t="shared" si="37"/>
        <v>2.0208749999999998</v>
      </c>
      <c r="O198" s="94">
        <f t="shared" si="37"/>
        <v>2.2490062499999999</v>
      </c>
      <c r="P198" s="94">
        <f t="shared" si="37"/>
        <v>2.5113571874999994</v>
      </c>
      <c r="Q198" s="278">
        <f t="shared" si="37"/>
        <v>2.8130607656249991</v>
      </c>
      <c r="R198" s="278">
        <f t="shared" si="37"/>
        <v>3.1600198804687487</v>
      </c>
      <c r="S198" s="278">
        <f t="shared" si="37"/>
        <v>3.5590228625390603</v>
      </c>
      <c r="T198" s="278">
        <f t="shared" si="37"/>
        <v>4.0178762919199196</v>
      </c>
      <c r="U198" s="278">
        <f t="shared" si="37"/>
        <v>4.5455577357079067</v>
      </c>
      <c r="V198" s="278">
        <f t="shared" si="37"/>
        <v>5.1523913960640932</v>
      </c>
    </row>
    <row r="199" spans="1:22" x14ac:dyDescent="0.25">
      <c r="B199" s="276">
        <v>5</v>
      </c>
      <c r="C199" s="278">
        <f t="shared" si="38"/>
        <v>0.71382570289232072</v>
      </c>
      <c r="D199" s="160">
        <f t="shared" si="38"/>
        <v>0.76089955832616885</v>
      </c>
      <c r="E199" s="160">
        <f t="shared" si="38"/>
        <v>0.81503449207509404</v>
      </c>
      <c r="F199" s="160">
        <f t="shared" si="38"/>
        <v>0.87728966588635837</v>
      </c>
      <c r="G199" s="160">
        <f t="shared" si="38"/>
        <v>0.94888311576931206</v>
      </c>
      <c r="H199" s="160">
        <f t="shared" si="38"/>
        <v>1.0312155831347087</v>
      </c>
      <c r="I199" s="160">
        <f t="shared" si="38"/>
        <v>1.1258979206049151</v>
      </c>
      <c r="J199" s="160">
        <f t="shared" si="38"/>
        <v>1.2347826086956524</v>
      </c>
      <c r="K199" s="98">
        <f t="shared" si="37"/>
        <v>1.3599999999999999</v>
      </c>
      <c r="L199" s="94">
        <f t="shared" si="37"/>
        <v>1.504</v>
      </c>
      <c r="M199" s="94">
        <f t="shared" si="37"/>
        <v>1.6695999999999998</v>
      </c>
      <c r="N199" s="94">
        <f t="shared" si="37"/>
        <v>1.8600399999999997</v>
      </c>
      <c r="O199" s="94">
        <f t="shared" si="37"/>
        <v>2.0790459999999991</v>
      </c>
      <c r="P199" s="94">
        <f t="shared" si="37"/>
        <v>2.330902899999999</v>
      </c>
      <c r="Q199" s="278">
        <f t="shared" si="37"/>
        <v>2.6205383349999987</v>
      </c>
      <c r="R199" s="278">
        <f t="shared" si="37"/>
        <v>2.9536190852499984</v>
      </c>
      <c r="S199" s="278">
        <f t="shared" si="37"/>
        <v>3.3366619480374977</v>
      </c>
      <c r="T199" s="278">
        <f t="shared" si="37"/>
        <v>3.7771612402431223</v>
      </c>
      <c r="U199" s="278">
        <f t="shared" si="37"/>
        <v>4.2837354262795904</v>
      </c>
      <c r="V199" s="278">
        <f t="shared" si="37"/>
        <v>4.8662957402215294</v>
      </c>
    </row>
    <row r="200" spans="1:22" x14ac:dyDescent="0.25">
      <c r="B200" s="276">
        <v>10</v>
      </c>
      <c r="C200" s="279">
        <f t="shared" si="38"/>
        <v>0.45727169601693385</v>
      </c>
      <c r="D200" s="163">
        <f t="shared" si="38"/>
        <v>0.49586245041947385</v>
      </c>
      <c r="E200" s="163">
        <f t="shared" si="38"/>
        <v>0.5402418179823949</v>
      </c>
      <c r="F200" s="163">
        <f t="shared" si="38"/>
        <v>0.59127809067975412</v>
      </c>
      <c r="G200" s="163">
        <f t="shared" si="38"/>
        <v>0.64996980428171724</v>
      </c>
      <c r="H200" s="163">
        <f t="shared" si="38"/>
        <v>0.71746527492397472</v>
      </c>
      <c r="I200" s="163">
        <f t="shared" si="38"/>
        <v>0.79508506616257102</v>
      </c>
      <c r="J200" s="163">
        <f t="shared" si="38"/>
        <v>0.8843478260869565</v>
      </c>
      <c r="K200" s="105">
        <f t="shared" si="37"/>
        <v>0.9870000000000001</v>
      </c>
      <c r="L200" s="146">
        <f t="shared" si="37"/>
        <v>1.1050499999999999</v>
      </c>
      <c r="M200" s="146">
        <f t="shared" si="37"/>
        <v>1.2408074999999998</v>
      </c>
      <c r="N200" s="146">
        <f t="shared" si="37"/>
        <v>1.3969286249999997</v>
      </c>
      <c r="O200" s="146">
        <f t="shared" si="37"/>
        <v>1.5764679187499997</v>
      </c>
      <c r="P200" s="146">
        <f t="shared" si="37"/>
        <v>1.7829381065624994</v>
      </c>
      <c r="Q200" s="279">
        <f t="shared" si="37"/>
        <v>2.0203788225468742</v>
      </c>
      <c r="R200" s="279">
        <f t="shared" si="37"/>
        <v>2.2934356459289051</v>
      </c>
      <c r="S200" s="279">
        <f t="shared" si="37"/>
        <v>2.607450992818241</v>
      </c>
      <c r="T200" s="279">
        <f t="shared" si="37"/>
        <v>2.9685686417409771</v>
      </c>
      <c r="U200" s="279">
        <f t="shared" si="37"/>
        <v>3.3838539380021233</v>
      </c>
      <c r="V200" s="279">
        <f t="shared" si="37"/>
        <v>3.8614320287024411</v>
      </c>
    </row>
    <row r="201" spans="1:22" x14ac:dyDescent="0.25">
      <c r="B201" s="276">
        <v>20</v>
      </c>
      <c r="C201" s="278">
        <f t="shared" si="38"/>
        <v>0.30496741220154699</v>
      </c>
      <c r="D201" s="160">
        <f t="shared" si="38"/>
        <v>0.33571252403177909</v>
      </c>
      <c r="E201" s="160">
        <f t="shared" si="38"/>
        <v>0.37106940263654592</v>
      </c>
      <c r="F201" s="160">
        <f t="shared" si="38"/>
        <v>0.41172981303202771</v>
      </c>
      <c r="G201" s="160">
        <f t="shared" si="38"/>
        <v>0.45848928498683189</v>
      </c>
      <c r="H201" s="160">
        <f t="shared" si="38"/>
        <v>0.51226267773485668</v>
      </c>
      <c r="I201" s="160">
        <f t="shared" si="38"/>
        <v>0.57410207939508517</v>
      </c>
      <c r="J201" s="160">
        <f t="shared" si="38"/>
        <v>0.64521739130434796</v>
      </c>
      <c r="K201" s="98">
        <f t="shared" si="37"/>
        <v>0.72700000000000009</v>
      </c>
      <c r="L201" s="94">
        <f t="shared" si="37"/>
        <v>0.82104999999999995</v>
      </c>
      <c r="M201" s="94">
        <f t="shared" si="37"/>
        <v>0.92920749999999985</v>
      </c>
      <c r="N201" s="94">
        <f t="shared" si="37"/>
        <v>1.0535886249999997</v>
      </c>
      <c r="O201" s="94">
        <f t="shared" si="37"/>
        <v>1.1966269187499996</v>
      </c>
      <c r="P201" s="94">
        <f t="shared" si="37"/>
        <v>1.3611209565624993</v>
      </c>
      <c r="Q201" s="278">
        <f t="shared" si="37"/>
        <v>1.5502891000468741</v>
      </c>
      <c r="R201" s="278">
        <f t="shared" si="37"/>
        <v>1.767832465053905</v>
      </c>
      <c r="S201" s="278">
        <f t="shared" si="37"/>
        <v>2.0180073348119909</v>
      </c>
      <c r="T201" s="278">
        <f t="shared" si="37"/>
        <v>2.3057084350337891</v>
      </c>
      <c r="U201" s="278">
        <f t="shared" si="37"/>
        <v>2.636564700288857</v>
      </c>
      <c r="V201" s="278">
        <f t="shared" si="37"/>
        <v>3.0170494053321852</v>
      </c>
    </row>
    <row r="202" spans="1:22" x14ac:dyDescent="0.25">
      <c r="B202" s="276">
        <v>30</v>
      </c>
      <c r="C202" s="278">
        <f t="shared" si="38"/>
        <v>0.24940475824667435</v>
      </c>
      <c r="D202" s="160">
        <f t="shared" si="38"/>
        <v>0.27681547198367545</v>
      </c>
      <c r="E202" s="160">
        <f t="shared" si="38"/>
        <v>0.30833779278122669</v>
      </c>
      <c r="F202" s="160">
        <f t="shared" si="38"/>
        <v>0.34458846169841073</v>
      </c>
      <c r="G202" s="160">
        <f t="shared" si="38"/>
        <v>0.38627673095317233</v>
      </c>
      <c r="H202" s="160">
        <f t="shared" si="38"/>
        <v>0.43421824059614816</v>
      </c>
      <c r="I202" s="160">
        <f t="shared" si="38"/>
        <v>0.48935097668557032</v>
      </c>
      <c r="J202" s="160">
        <f t="shared" si="38"/>
        <v>0.55275362318840593</v>
      </c>
      <c r="K202" s="98">
        <f t="shared" si="37"/>
        <v>0.6256666666666667</v>
      </c>
      <c r="L202" s="94">
        <f t="shared" si="37"/>
        <v>0.70951666666666668</v>
      </c>
      <c r="M202" s="94">
        <f t="shared" si="37"/>
        <v>0.80594416666666657</v>
      </c>
      <c r="N202" s="94">
        <f t="shared" si="37"/>
        <v>0.91683579166666651</v>
      </c>
      <c r="O202" s="94">
        <f t="shared" si="37"/>
        <v>1.0443611604166663</v>
      </c>
      <c r="P202" s="94">
        <f t="shared" si="37"/>
        <v>1.1910153344791661</v>
      </c>
      <c r="Q202" s="278">
        <f t="shared" si="37"/>
        <v>1.3596676346510412</v>
      </c>
      <c r="R202" s="278">
        <f t="shared" si="37"/>
        <v>1.553617779848697</v>
      </c>
      <c r="S202" s="278">
        <f t="shared" si="37"/>
        <v>1.7766604468260014</v>
      </c>
      <c r="T202" s="278">
        <f t="shared" si="37"/>
        <v>2.0331595138499017</v>
      </c>
      <c r="U202" s="278">
        <f t="shared" si="37"/>
        <v>2.3281334409273868</v>
      </c>
      <c r="V202" s="278">
        <f t="shared" si="37"/>
        <v>2.6673534570664947</v>
      </c>
    </row>
    <row r="203" spans="1:22" x14ac:dyDescent="0.25">
      <c r="B203" s="276">
        <v>40</v>
      </c>
      <c r="C203" s="278">
        <f t="shared" si="38"/>
        <v>0.22235896026039184</v>
      </c>
      <c r="D203" s="160">
        <f t="shared" si="38"/>
        <v>0.24821280429945061</v>
      </c>
      <c r="E203" s="160">
        <f t="shared" si="38"/>
        <v>0.27794472494436817</v>
      </c>
      <c r="F203" s="160">
        <f t="shared" si="38"/>
        <v>0.3121364336860234</v>
      </c>
      <c r="G203" s="160">
        <f t="shared" si="38"/>
        <v>0.35145689873892688</v>
      </c>
      <c r="H203" s="160">
        <f t="shared" si="38"/>
        <v>0.39667543354976587</v>
      </c>
      <c r="I203" s="160">
        <f t="shared" si="38"/>
        <v>0.44867674858223072</v>
      </c>
      <c r="J203" s="160">
        <f t="shared" si="38"/>
        <v>0.50847826086956527</v>
      </c>
      <c r="K203" s="98">
        <f t="shared" si="37"/>
        <v>0.57725000000000004</v>
      </c>
      <c r="L203" s="94">
        <f t="shared" si="37"/>
        <v>0.65633750000000002</v>
      </c>
      <c r="M203" s="94">
        <f t="shared" si="37"/>
        <v>0.74728812500000008</v>
      </c>
      <c r="N203" s="94">
        <f t="shared" si="37"/>
        <v>0.85188134374999991</v>
      </c>
      <c r="O203" s="94">
        <f t="shared" si="37"/>
        <v>0.97216354531249982</v>
      </c>
      <c r="P203" s="94">
        <f t="shared" si="37"/>
        <v>1.1104880771093746</v>
      </c>
      <c r="Q203" s="278">
        <f t="shared" si="37"/>
        <v>1.2695612886757808</v>
      </c>
      <c r="R203" s="278">
        <f t="shared" si="37"/>
        <v>1.4524954819771481</v>
      </c>
      <c r="S203" s="278">
        <f t="shared" si="37"/>
        <v>1.6628698042737198</v>
      </c>
      <c r="T203" s="278">
        <f t="shared" si="37"/>
        <v>1.9048002749147777</v>
      </c>
      <c r="U203" s="278">
        <f t="shared" si="37"/>
        <v>2.1830203161519943</v>
      </c>
      <c r="V203" s="278">
        <f t="shared" si="37"/>
        <v>2.5029733635747933</v>
      </c>
    </row>
    <row r="204" spans="1:22" x14ac:dyDescent="0.25">
      <c r="B204" s="276">
        <v>50</v>
      </c>
      <c r="C204" s="278">
        <f t="shared" si="38"/>
        <v>0.21044658488339174</v>
      </c>
      <c r="D204" s="160">
        <f t="shared" si="38"/>
        <v>0.2360135726159005</v>
      </c>
      <c r="E204" s="160">
        <f t="shared" si="38"/>
        <v>0.26541560850828555</v>
      </c>
      <c r="F204" s="160">
        <f t="shared" si="38"/>
        <v>0.29922794978452832</v>
      </c>
      <c r="G204" s="160">
        <f t="shared" si="38"/>
        <v>0.33811214225220759</v>
      </c>
      <c r="H204" s="160">
        <f t="shared" si="38"/>
        <v>0.38282896359003871</v>
      </c>
      <c r="I204" s="160">
        <f t="shared" si="38"/>
        <v>0.43425330812854446</v>
      </c>
      <c r="J204" s="160">
        <f t="shared" si="38"/>
        <v>0.49339130434782613</v>
      </c>
      <c r="K204" s="98">
        <f t="shared" si="37"/>
        <v>0.56140000000000001</v>
      </c>
      <c r="L204" s="94">
        <f t="shared" si="37"/>
        <v>0.63961000000000001</v>
      </c>
      <c r="M204" s="94">
        <f t="shared" si="37"/>
        <v>0.72955149999999991</v>
      </c>
      <c r="N204" s="94">
        <f t="shared" si="37"/>
        <v>0.83298422499999991</v>
      </c>
      <c r="O204" s="94">
        <f t="shared" si="37"/>
        <v>0.95193185874999964</v>
      </c>
      <c r="P204" s="94">
        <f t="shared" si="37"/>
        <v>1.0887216375624995</v>
      </c>
      <c r="Q204" s="278">
        <f t="shared" si="37"/>
        <v>1.2460298831968744</v>
      </c>
      <c r="R204" s="278">
        <f t="shared" si="37"/>
        <v>1.4269343656764055</v>
      </c>
      <c r="S204" s="278">
        <f t="shared" si="37"/>
        <v>1.6349745205278663</v>
      </c>
      <c r="T204" s="278">
        <f t="shared" si="37"/>
        <v>1.874220698607046</v>
      </c>
      <c r="U204" s="278">
        <f t="shared" si="37"/>
        <v>2.1493538033981028</v>
      </c>
      <c r="V204" s="278">
        <f t="shared" si="37"/>
        <v>2.4657568739078179</v>
      </c>
    </row>
    <row r="205" spans="1:22" x14ac:dyDescent="0.25">
      <c r="B205" s="276">
        <v>60</v>
      </c>
      <c r="C205" s="278">
        <f t="shared" si="38"/>
        <v>0.20413951016795587</v>
      </c>
      <c r="D205" s="160">
        <f t="shared" si="38"/>
        <v>0.22976043669314924</v>
      </c>
      <c r="E205" s="160">
        <f t="shared" si="38"/>
        <v>0.25922450219712162</v>
      </c>
      <c r="F205" s="160">
        <f t="shared" si="38"/>
        <v>0.29310817752668983</v>
      </c>
      <c r="G205" s="160">
        <f t="shared" si="38"/>
        <v>0.33207440415569328</v>
      </c>
      <c r="H205" s="160">
        <f t="shared" si="38"/>
        <v>0.37688556477904722</v>
      </c>
      <c r="I205" s="160">
        <f t="shared" si="38"/>
        <v>0.42841839949590427</v>
      </c>
      <c r="J205" s="160">
        <f t="shared" si="38"/>
        <v>0.48768115942028989</v>
      </c>
      <c r="K205" s="98">
        <f t="shared" si="37"/>
        <v>0.5558333333333334</v>
      </c>
      <c r="L205" s="94">
        <f t="shared" si="37"/>
        <v>0.63420833333333326</v>
      </c>
      <c r="M205" s="94">
        <f t="shared" si="37"/>
        <v>0.72433958333333304</v>
      </c>
      <c r="N205" s="94">
        <f t="shared" si="37"/>
        <v>0.82799052083333302</v>
      </c>
      <c r="O205" s="94">
        <f t="shared" si="37"/>
        <v>0.94718909895833292</v>
      </c>
      <c r="P205" s="94">
        <f t="shared" si="37"/>
        <v>1.0842674638020828</v>
      </c>
      <c r="Q205" s="278">
        <f t="shared" si="37"/>
        <v>1.2419075833723952</v>
      </c>
      <c r="R205" s="278">
        <f t="shared" si="37"/>
        <v>1.4231937208782541</v>
      </c>
      <c r="S205" s="278">
        <f t="shared" si="37"/>
        <v>1.6316727790099923</v>
      </c>
      <c r="T205" s="278">
        <f t="shared" si="37"/>
        <v>1.8714236958614909</v>
      </c>
      <c r="U205" s="278">
        <f t="shared" si="37"/>
        <v>2.1471372502407147</v>
      </c>
      <c r="V205" s="278">
        <f t="shared" si="37"/>
        <v>2.4642078377768213</v>
      </c>
    </row>
    <row r="206" spans="1:22" x14ac:dyDescent="0.25">
      <c r="B206" s="276">
        <v>70</v>
      </c>
      <c r="C206" s="279">
        <f t="shared" si="38"/>
        <v>0.19879385223846865</v>
      </c>
      <c r="D206" s="163">
        <f t="shared" si="38"/>
        <v>0.22432721578852469</v>
      </c>
      <c r="E206" s="163">
        <f t="shared" si="38"/>
        <v>0.25369058387108906</v>
      </c>
      <c r="F206" s="163">
        <f t="shared" si="38"/>
        <v>0.28745845716603813</v>
      </c>
      <c r="G206" s="163">
        <f t="shared" si="38"/>
        <v>0.32629151145522955</v>
      </c>
      <c r="H206" s="163">
        <f t="shared" si="38"/>
        <v>0.37094952388779967</v>
      </c>
      <c r="I206" s="163">
        <f t="shared" si="38"/>
        <v>0.42230623818525526</v>
      </c>
      <c r="J206" s="163">
        <f t="shared" si="38"/>
        <v>0.48136645962732921</v>
      </c>
      <c r="K206" s="105">
        <f t="shared" si="37"/>
        <v>0.54928571428571438</v>
      </c>
      <c r="L206" s="146">
        <f t="shared" si="37"/>
        <v>0.6273928571428572</v>
      </c>
      <c r="M206" s="146">
        <f t="shared" si="37"/>
        <v>0.71721607142857136</v>
      </c>
      <c r="N206" s="146">
        <f t="shared" si="37"/>
        <v>0.82051276785714278</v>
      </c>
      <c r="O206" s="146">
        <f t="shared" si="37"/>
        <v>0.93930396874999988</v>
      </c>
      <c r="P206" s="146">
        <f t="shared" si="37"/>
        <v>1.0759138497767855</v>
      </c>
      <c r="Q206" s="279">
        <f t="shared" si="37"/>
        <v>1.2330152129575891</v>
      </c>
      <c r="R206" s="279">
        <f t="shared" si="37"/>
        <v>1.4136817806155131</v>
      </c>
      <c r="S206" s="279">
        <f t="shared" si="37"/>
        <v>1.6214483334221257</v>
      </c>
      <c r="T206" s="279">
        <f t="shared" si="37"/>
        <v>1.86037986914973</v>
      </c>
      <c r="U206" s="279">
        <f t="shared" si="37"/>
        <v>2.1351511352364754</v>
      </c>
      <c r="V206" s="279">
        <f t="shared" si="37"/>
        <v>2.4511380912362322</v>
      </c>
    </row>
    <row r="207" spans="1:22" x14ac:dyDescent="0.25">
      <c r="K207" s="93"/>
    </row>
    <row r="208" spans="1:22" x14ac:dyDescent="0.25">
      <c r="K208" s="93"/>
    </row>
    <row r="209" spans="1:29" x14ac:dyDescent="0.25">
      <c r="K209" s="93"/>
    </row>
    <row r="210" spans="1:29" x14ac:dyDescent="0.25">
      <c r="K210" s="93"/>
    </row>
    <row r="211" spans="1:29" x14ac:dyDescent="0.25">
      <c r="B211" s="280">
        <v>0.9</v>
      </c>
      <c r="C211" s="281" t="s">
        <v>42</v>
      </c>
      <c r="D211" s="282"/>
      <c r="E211" s="282"/>
      <c r="F211" s="282"/>
      <c r="G211" s="282"/>
      <c r="H211" s="282"/>
      <c r="I211" s="282"/>
      <c r="J211" s="282"/>
      <c r="K211" s="283"/>
      <c r="L211" s="282"/>
      <c r="M211" s="282"/>
      <c r="N211" s="282"/>
      <c r="O211" s="282"/>
      <c r="P211" s="67"/>
    </row>
    <row r="212" spans="1:29" x14ac:dyDescent="0.25">
      <c r="B212" s="284">
        <v>0.96</v>
      </c>
      <c r="C212" s="47" t="s">
        <v>43</v>
      </c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70"/>
    </row>
    <row r="213" spans="1:29" x14ac:dyDescent="0.25">
      <c r="B213" s="285">
        <v>85</v>
      </c>
      <c r="C213" s="41" t="s">
        <v>44</v>
      </c>
      <c r="D213" s="47"/>
      <c r="E213" s="47"/>
      <c r="F213" s="47"/>
      <c r="G213" s="47"/>
      <c r="H213" s="41" t="s">
        <v>121</v>
      </c>
      <c r="I213" s="47"/>
      <c r="J213" s="47"/>
      <c r="K213" s="47"/>
      <c r="L213" s="47"/>
      <c r="M213" s="47"/>
      <c r="N213" s="47"/>
      <c r="O213" s="47"/>
      <c r="P213" s="70"/>
    </row>
    <row r="214" spans="1:29" x14ac:dyDescent="0.25">
      <c r="B214" s="284"/>
      <c r="C214" s="41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70"/>
    </row>
    <row r="215" spans="1:29" x14ac:dyDescent="0.25">
      <c r="B215" s="286" t="s">
        <v>75</v>
      </c>
      <c r="C215" s="41"/>
      <c r="D215" s="47"/>
      <c r="E215" s="47"/>
      <c r="F215" s="47"/>
      <c r="G215" s="47"/>
      <c r="H215" s="287" t="s">
        <v>84</v>
      </c>
      <c r="I215" s="47"/>
      <c r="J215" s="47"/>
      <c r="L215" s="47"/>
      <c r="M215" s="47"/>
      <c r="N215" s="47"/>
      <c r="O215" s="47"/>
      <c r="P215" s="70"/>
    </row>
    <row r="216" spans="1:29" x14ac:dyDescent="0.25">
      <c r="B216" s="284"/>
      <c r="C216" s="41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70"/>
    </row>
    <row r="217" spans="1:29" x14ac:dyDescent="0.25">
      <c r="B217" s="288" t="s">
        <v>61</v>
      </c>
      <c r="C217" s="47"/>
      <c r="D217" s="289">
        <f t="shared" ref="D217:H217" si="39">D220/$K220</f>
        <v>0.82169629712088366</v>
      </c>
      <c r="E217" s="289">
        <f t="shared" si="39"/>
        <v>0.83780788454615884</v>
      </c>
      <c r="F217" s="289">
        <f t="shared" si="39"/>
        <v>0.85633621008522565</v>
      </c>
      <c r="G217" s="289">
        <f t="shared" si="39"/>
        <v>0.87764378445515245</v>
      </c>
      <c r="H217" s="289">
        <f t="shared" si="39"/>
        <v>0.90214749498056812</v>
      </c>
      <c r="I217" s="289">
        <f>I220/$K220</f>
        <v>0.93032676208479603</v>
      </c>
      <c r="J217" s="289">
        <f>J220/$K220</f>
        <v>0.96273291925465843</v>
      </c>
      <c r="K217" s="289">
        <v>1</v>
      </c>
      <c r="L217" s="289">
        <f>L220/$K220</f>
        <v>1.0428571428571427</v>
      </c>
      <c r="M217" s="289">
        <f>M220/$K220</f>
        <v>1.0921428571428571</v>
      </c>
      <c r="N217" s="289">
        <f>N220/$K220</f>
        <v>1.1488214285714284</v>
      </c>
      <c r="O217" s="289">
        <f>O220/$K220</f>
        <v>1.2140017857142855</v>
      </c>
      <c r="P217" s="290">
        <f>P220/$K220</f>
        <v>1.2889591964285712</v>
      </c>
    </row>
    <row r="218" spans="1:29" x14ac:dyDescent="0.25">
      <c r="A218" s="217" t="s">
        <v>163</v>
      </c>
      <c r="B218" s="291"/>
      <c r="C218" s="292"/>
      <c r="D218" s="293" t="s">
        <v>16</v>
      </c>
      <c r="E218" s="293" t="s">
        <v>15</v>
      </c>
      <c r="F218" s="294" t="s">
        <v>14</v>
      </c>
      <c r="G218" s="294" t="s">
        <v>13</v>
      </c>
      <c r="H218" s="294" t="s">
        <v>3</v>
      </c>
      <c r="I218" s="294" t="s">
        <v>4</v>
      </c>
      <c r="J218" s="294" t="s">
        <v>5</v>
      </c>
      <c r="K218" s="294" t="s">
        <v>6</v>
      </c>
      <c r="L218" s="294" t="s">
        <v>20</v>
      </c>
      <c r="M218" s="294" t="s">
        <v>21</v>
      </c>
      <c r="N218" s="294" t="s">
        <v>22</v>
      </c>
      <c r="O218" s="294" t="s">
        <v>23</v>
      </c>
      <c r="P218" s="295" t="s">
        <v>24</v>
      </c>
      <c r="Q218" s="274"/>
      <c r="R218" s="274"/>
      <c r="S218" s="274"/>
      <c r="T218" s="274"/>
      <c r="U218" s="274"/>
      <c r="V218" s="274"/>
    </row>
    <row r="219" spans="1:29" x14ac:dyDescent="0.25">
      <c r="A219" s="217" t="s">
        <v>162</v>
      </c>
      <c r="B219" s="296" t="s">
        <v>2</v>
      </c>
      <c r="C219" s="297" t="s">
        <v>41</v>
      </c>
      <c r="D219" s="294" t="s">
        <v>41</v>
      </c>
      <c r="E219" s="294" t="s">
        <v>41</v>
      </c>
      <c r="F219" s="294" t="s">
        <v>41</v>
      </c>
      <c r="G219" s="294" t="s">
        <v>41</v>
      </c>
      <c r="H219" s="294" t="s">
        <v>41</v>
      </c>
      <c r="I219" s="294" t="s">
        <v>41</v>
      </c>
      <c r="J219" s="294" t="s">
        <v>40</v>
      </c>
      <c r="K219" s="294" t="s">
        <v>40</v>
      </c>
      <c r="L219" s="294" t="s">
        <v>40</v>
      </c>
      <c r="M219" s="294" t="s">
        <v>40</v>
      </c>
      <c r="N219" s="294" t="s">
        <v>40</v>
      </c>
      <c r="O219" s="294" t="s">
        <v>40</v>
      </c>
      <c r="P219" s="295" t="s">
        <v>40</v>
      </c>
      <c r="Q219" s="298" t="s">
        <v>40</v>
      </c>
      <c r="R219" s="298" t="s">
        <v>40</v>
      </c>
      <c r="S219" s="298" t="s">
        <v>40</v>
      </c>
      <c r="T219" s="298" t="s">
        <v>40</v>
      </c>
      <c r="U219" s="298" t="s">
        <v>40</v>
      </c>
      <c r="V219" s="298" t="s">
        <v>40</v>
      </c>
    </row>
    <row r="220" spans="1:29" x14ac:dyDescent="0.25">
      <c r="B220" s="296">
        <v>1</v>
      </c>
      <c r="C220" s="299">
        <f t="shared" ref="C220:V231" si="40">SQRT(12*32.2*C195^2/(4*$B$213*($B$212*56)*$B$211^2))</f>
        <v>0.36534878401922372</v>
      </c>
      <c r="D220" s="300">
        <f t="shared" si="40"/>
        <v>0.37168610178562395</v>
      </c>
      <c r="E220" s="300">
        <f t="shared" si="40"/>
        <v>0.37897401721698415</v>
      </c>
      <c r="F220" s="300">
        <f t="shared" si="40"/>
        <v>0.3873551199630485</v>
      </c>
      <c r="G220" s="300">
        <f t="shared" si="40"/>
        <v>0.39699338812102253</v>
      </c>
      <c r="H220" s="300">
        <f t="shared" si="40"/>
        <v>0.40807739650269254</v>
      </c>
      <c r="I220" s="300">
        <f t="shared" si="40"/>
        <v>0.42082400614161308</v>
      </c>
      <c r="J220" s="300">
        <f t="shared" si="40"/>
        <v>0.43548260722637178</v>
      </c>
      <c r="K220" s="301">
        <f>SQRT(12*32.2*K195^2/(4*$B$213*($B$212*56)*$B$211^2))</f>
        <v>0.45233999847384421</v>
      </c>
      <c r="L220" s="300">
        <f t="shared" si="40"/>
        <v>0.47172599840843749</v>
      </c>
      <c r="M220" s="300">
        <f t="shared" si="40"/>
        <v>0.4940198983332198</v>
      </c>
      <c r="N220" s="300">
        <f t="shared" si="40"/>
        <v>0.51965788324671947</v>
      </c>
      <c r="O220" s="300">
        <f t="shared" si="40"/>
        <v>0.54914156589724405</v>
      </c>
      <c r="P220" s="302">
        <f t="shared" si="40"/>
        <v>0.58304780094534736</v>
      </c>
      <c r="Q220" s="303">
        <f t="shared" si="40"/>
        <v>0.62203997125066612</v>
      </c>
      <c r="R220" s="303">
        <f t="shared" si="40"/>
        <v>0.6668809671017828</v>
      </c>
      <c r="S220" s="303">
        <f t="shared" si="40"/>
        <v>0.71844811233056671</v>
      </c>
      <c r="T220" s="303">
        <f t="shared" si="40"/>
        <v>0.7777503293436685</v>
      </c>
      <c r="U220" s="303">
        <f t="shared" si="40"/>
        <v>0.84594787890873535</v>
      </c>
      <c r="V220" s="303">
        <f t="shared" si="40"/>
        <v>0.92437506090856225</v>
      </c>
      <c r="W220" s="304">
        <f>L220/K220</f>
        <v>1.0428571428571427</v>
      </c>
      <c r="X220" s="304">
        <f>M220/L220</f>
        <v>1.0472602739726027</v>
      </c>
      <c r="Y220" s="304">
        <f>N220/M220</f>
        <v>1.0518966644865926</v>
      </c>
      <c r="Z220" s="304">
        <f>O220/N220</f>
        <v>1.0567367177542202</v>
      </c>
      <c r="AA220" s="304"/>
      <c r="AB220" s="304"/>
      <c r="AC220" s="304"/>
    </row>
    <row r="221" spans="1:29" x14ac:dyDescent="0.25">
      <c r="B221" s="296">
        <v>2</v>
      </c>
      <c r="C221" s="299">
        <f t="shared" si="40"/>
        <v>0.20775960816827949</v>
      </c>
      <c r="D221" s="300">
        <f t="shared" si="40"/>
        <v>0.21469104947527973</v>
      </c>
      <c r="E221" s="300">
        <f t="shared" si="40"/>
        <v>0.22266220697833006</v>
      </c>
      <c r="F221" s="300">
        <f t="shared" si="40"/>
        <v>0.23182903810683791</v>
      </c>
      <c r="G221" s="300">
        <f t="shared" si="40"/>
        <v>0.24237089390462194</v>
      </c>
      <c r="H221" s="300">
        <f t="shared" si="40"/>
        <v>0.25449402807207355</v>
      </c>
      <c r="I221" s="300">
        <f t="shared" si="40"/>
        <v>0.26843563236464291</v>
      </c>
      <c r="J221" s="300">
        <f t="shared" si="40"/>
        <v>0.28446847730109764</v>
      </c>
      <c r="K221" s="301">
        <f t="shared" si="40"/>
        <v>0.30290624897802071</v>
      </c>
      <c r="L221" s="300">
        <f t="shared" si="40"/>
        <v>0.32410968640648208</v>
      </c>
      <c r="M221" s="300">
        <f t="shared" si="40"/>
        <v>0.3484936394492128</v>
      </c>
      <c r="N221" s="300">
        <f t="shared" si="40"/>
        <v>0.37653518544835302</v>
      </c>
      <c r="O221" s="300">
        <f t="shared" si="40"/>
        <v>0.40878296334736436</v>
      </c>
      <c r="P221" s="302">
        <f t="shared" si="40"/>
        <v>0.44586790793122727</v>
      </c>
      <c r="Q221" s="303">
        <f t="shared" si="40"/>
        <v>0.48851559420266966</v>
      </c>
      <c r="R221" s="303">
        <f t="shared" si="40"/>
        <v>0.5375604334148284</v>
      </c>
      <c r="S221" s="303">
        <f t="shared" si="40"/>
        <v>0.59396199850881104</v>
      </c>
      <c r="T221" s="303">
        <f t="shared" si="40"/>
        <v>0.65882379836689087</v>
      </c>
      <c r="U221" s="303">
        <f t="shared" si="40"/>
        <v>0.73341486820368285</v>
      </c>
      <c r="V221" s="303">
        <f t="shared" si="40"/>
        <v>0.81919459851599363</v>
      </c>
      <c r="W221" s="304">
        <f t="shared" ref="W221:Z231" si="41">L221/K221</f>
        <v>1.0699999999999998</v>
      </c>
      <c r="X221" s="304">
        <f t="shared" si="41"/>
        <v>1.0752336448598132</v>
      </c>
      <c r="Y221" s="304">
        <f t="shared" si="41"/>
        <v>1.0804650152107778</v>
      </c>
      <c r="Z221" s="304">
        <f t="shared" si="41"/>
        <v>1.0856434647949642</v>
      </c>
      <c r="AA221" s="304"/>
      <c r="AB221" s="304"/>
      <c r="AC221" s="304"/>
    </row>
    <row r="222" spans="1:29" x14ac:dyDescent="0.25">
      <c r="B222" s="296">
        <v>3</v>
      </c>
      <c r="C222" s="305">
        <f t="shared" si="40"/>
        <v>0.15998287120943161</v>
      </c>
      <c r="D222" s="306">
        <f t="shared" si="40"/>
        <v>0.16782530194535189</v>
      </c>
      <c r="E222" s="306">
        <f t="shared" si="40"/>
        <v>0.17684409729166026</v>
      </c>
      <c r="F222" s="306">
        <f t="shared" si="40"/>
        <v>0.18721571193991485</v>
      </c>
      <c r="G222" s="306">
        <f t="shared" si="40"/>
        <v>0.19914306878540763</v>
      </c>
      <c r="H222" s="306">
        <f t="shared" si="40"/>
        <v>0.2128595291577243</v>
      </c>
      <c r="I222" s="306">
        <f t="shared" si="40"/>
        <v>0.22863345858588852</v>
      </c>
      <c r="J222" s="306">
        <f t="shared" si="40"/>
        <v>0.24677347742827738</v>
      </c>
      <c r="K222" s="307">
        <f t="shared" si="40"/>
        <v>0.26763449909702453</v>
      </c>
      <c r="L222" s="306">
        <f t="shared" si="40"/>
        <v>0.29162467401608372</v>
      </c>
      <c r="M222" s="306">
        <f t="shared" si="40"/>
        <v>0.31921337517300186</v>
      </c>
      <c r="N222" s="306">
        <f t="shared" si="40"/>
        <v>0.35094038150345769</v>
      </c>
      <c r="O222" s="306">
        <f t="shared" si="40"/>
        <v>0.38742643878348182</v>
      </c>
      <c r="P222" s="308">
        <f t="shared" si="40"/>
        <v>0.42938540465550962</v>
      </c>
      <c r="Q222" s="309">
        <f t="shared" si="40"/>
        <v>0.47763821540834156</v>
      </c>
      <c r="R222" s="309">
        <f t="shared" si="40"/>
        <v>0.53312894777409836</v>
      </c>
      <c r="S222" s="309">
        <f t="shared" si="40"/>
        <v>0.59694328999471868</v>
      </c>
      <c r="T222" s="309">
        <f t="shared" si="40"/>
        <v>0.67032978354843209</v>
      </c>
      <c r="U222" s="309">
        <f t="shared" si="40"/>
        <v>0.75472425113520236</v>
      </c>
      <c r="V222" s="309">
        <f t="shared" si="40"/>
        <v>0.85177788885998806</v>
      </c>
      <c r="W222" s="304">
        <f t="shared" si="41"/>
        <v>1.0896378269617704</v>
      </c>
      <c r="X222" s="304">
        <f t="shared" si="41"/>
        <v>1.0946034530514266</v>
      </c>
      <c r="Y222" s="304">
        <f t="shared" si="41"/>
        <v>1.0993912185329358</v>
      </c>
      <c r="Z222" s="304">
        <f t="shared" si="41"/>
        <v>1.1039665401961292</v>
      </c>
      <c r="AA222" s="304"/>
      <c r="AB222" s="304"/>
      <c r="AC222" s="304"/>
    </row>
    <row r="223" spans="1:29" x14ac:dyDescent="0.25">
      <c r="B223" s="296">
        <v>4</v>
      </c>
      <c r="C223" s="299">
        <f t="shared" si="40"/>
        <v>0.13358598111414088</v>
      </c>
      <c r="D223" s="300">
        <f t="shared" si="40"/>
        <v>0.1415076283221412</v>
      </c>
      <c r="E223" s="300">
        <f t="shared" si="40"/>
        <v>0.15061752261134154</v>
      </c>
      <c r="F223" s="300">
        <f t="shared" si="40"/>
        <v>0.16109390104392196</v>
      </c>
      <c r="G223" s="300">
        <f t="shared" si="40"/>
        <v>0.1731417362413894</v>
      </c>
      <c r="H223" s="300">
        <f t="shared" si="40"/>
        <v>0.18699674671847699</v>
      </c>
      <c r="I223" s="300">
        <f t="shared" si="40"/>
        <v>0.20293000876712769</v>
      </c>
      <c r="J223" s="300">
        <f t="shared" si="40"/>
        <v>0.221253260123076</v>
      </c>
      <c r="K223" s="301">
        <f t="shared" si="40"/>
        <v>0.24232499918241657</v>
      </c>
      <c r="L223" s="300">
        <f t="shared" si="40"/>
        <v>0.26655749910065818</v>
      </c>
      <c r="M223" s="300">
        <f t="shared" si="40"/>
        <v>0.29442487400663608</v>
      </c>
      <c r="N223" s="300">
        <f t="shared" si="40"/>
        <v>0.3264723551485107</v>
      </c>
      <c r="O223" s="300">
        <f t="shared" si="40"/>
        <v>0.3633269584616664</v>
      </c>
      <c r="P223" s="302">
        <f t="shared" si="40"/>
        <v>0.40570975227179551</v>
      </c>
      <c r="Q223" s="303">
        <f t="shared" si="40"/>
        <v>0.45444996515344399</v>
      </c>
      <c r="R223" s="303">
        <f t="shared" si="40"/>
        <v>0.51050120996733972</v>
      </c>
      <c r="S223" s="303">
        <f t="shared" si="40"/>
        <v>0.57496014150331975</v>
      </c>
      <c r="T223" s="303">
        <f t="shared" si="40"/>
        <v>0.64908791276969691</v>
      </c>
      <c r="U223" s="303">
        <f t="shared" si="40"/>
        <v>0.73433484972603047</v>
      </c>
      <c r="V223" s="303">
        <f t="shared" si="40"/>
        <v>0.83236882722581429</v>
      </c>
      <c r="W223" s="304">
        <f t="shared" si="41"/>
        <v>1.0999999999999999</v>
      </c>
      <c r="X223" s="304">
        <f t="shared" si="41"/>
        <v>1.1045454545454545</v>
      </c>
      <c r="Y223" s="304">
        <f t="shared" si="41"/>
        <v>1.1088477366255145</v>
      </c>
      <c r="Z223" s="304">
        <f t="shared" si="41"/>
        <v>1.1128873631471514</v>
      </c>
      <c r="AA223" s="304"/>
      <c r="AB223" s="304"/>
      <c r="AC223" s="304"/>
    </row>
    <row r="224" spans="1:29" x14ac:dyDescent="0.25">
      <c r="B224" s="296">
        <v>5</v>
      </c>
      <c r="C224" s="299">
        <f t="shared" si="40"/>
        <v>0.1153185419131797</v>
      </c>
      <c r="D224" s="300">
        <f t="shared" si="40"/>
        <v>0.12292332323285998</v>
      </c>
      <c r="E224" s="300">
        <f t="shared" si="40"/>
        <v>0.1316688217504923</v>
      </c>
      <c r="F224" s="300">
        <f t="shared" si="40"/>
        <v>0.14172614504576952</v>
      </c>
      <c r="G224" s="300">
        <f t="shared" si="40"/>
        <v>0.15329206683533828</v>
      </c>
      <c r="H224" s="300">
        <f t="shared" si="40"/>
        <v>0.16659287689334232</v>
      </c>
      <c r="I224" s="300">
        <f t="shared" si="40"/>
        <v>0.18188880846004704</v>
      </c>
      <c r="J224" s="300">
        <f t="shared" si="40"/>
        <v>0.19947912976175741</v>
      </c>
      <c r="K224" s="301">
        <f t="shared" si="40"/>
        <v>0.21970799925872433</v>
      </c>
      <c r="L224" s="300">
        <f t="shared" si="40"/>
        <v>0.24297119918023632</v>
      </c>
      <c r="M224" s="300">
        <f t="shared" si="40"/>
        <v>0.26972387908997508</v>
      </c>
      <c r="N224" s="300">
        <f t="shared" si="40"/>
        <v>0.30048946098617468</v>
      </c>
      <c r="O224" s="300">
        <f t="shared" si="40"/>
        <v>0.33586988016680408</v>
      </c>
      <c r="P224" s="302">
        <f t="shared" si="40"/>
        <v>0.37655736222452812</v>
      </c>
      <c r="Q224" s="303">
        <f t="shared" si="40"/>
        <v>0.42334796659091056</v>
      </c>
      <c r="R224" s="303">
        <f t="shared" si="40"/>
        <v>0.47715716161225052</v>
      </c>
      <c r="S224" s="303">
        <f t="shared" si="40"/>
        <v>0.53903773588679127</v>
      </c>
      <c r="T224" s="303">
        <f t="shared" si="40"/>
        <v>0.61020039630251344</v>
      </c>
      <c r="U224" s="303">
        <f t="shared" si="40"/>
        <v>0.69203745578059372</v>
      </c>
      <c r="V224" s="303">
        <f t="shared" si="40"/>
        <v>0.78615007418038618</v>
      </c>
      <c r="W224" s="304">
        <f t="shared" si="41"/>
        <v>1.1058823529411765</v>
      </c>
      <c r="X224" s="304">
        <f t="shared" si="41"/>
        <v>1.1101063829787232</v>
      </c>
      <c r="Y224" s="304">
        <f t="shared" si="41"/>
        <v>1.1140632486823192</v>
      </c>
      <c r="Z224" s="304">
        <f t="shared" si="41"/>
        <v>1.1177426291907695</v>
      </c>
      <c r="AA224" s="304"/>
      <c r="AB224" s="304"/>
      <c r="AC224" s="304"/>
    </row>
    <row r="225" spans="1:29" x14ac:dyDescent="0.25">
      <c r="B225" s="296">
        <v>10</v>
      </c>
      <c r="C225" s="305">
        <f t="shared" si="40"/>
        <v>7.3872242242297145E-2</v>
      </c>
      <c r="D225" s="306">
        <f t="shared" si="40"/>
        <v>8.0106578594993386E-2</v>
      </c>
      <c r="E225" s="306">
        <f t="shared" si="40"/>
        <v>8.7276065400594044E-2</v>
      </c>
      <c r="F225" s="306">
        <f t="shared" si="40"/>
        <v>9.5520975227034829E-2</v>
      </c>
      <c r="G225" s="306">
        <f t="shared" si="40"/>
        <v>0.10500262152744172</v>
      </c>
      <c r="H225" s="306">
        <f t="shared" si="40"/>
        <v>0.11590651477290963</v>
      </c>
      <c r="I225" s="306">
        <f t="shared" si="40"/>
        <v>0.12844599200519774</v>
      </c>
      <c r="J225" s="306">
        <f t="shared" si="40"/>
        <v>0.14286639082232905</v>
      </c>
      <c r="K225" s="307">
        <f t="shared" si="40"/>
        <v>0.15944984946203009</v>
      </c>
      <c r="L225" s="306">
        <f t="shared" si="40"/>
        <v>0.17852082689768625</v>
      </c>
      <c r="M225" s="306">
        <f t="shared" si="40"/>
        <v>0.20045245094869085</v>
      </c>
      <c r="N225" s="306">
        <f t="shared" si="40"/>
        <v>0.22567381860734614</v>
      </c>
      <c r="O225" s="306">
        <f t="shared" si="40"/>
        <v>0.2546783914147997</v>
      </c>
      <c r="P225" s="308">
        <f t="shared" si="40"/>
        <v>0.28803365014337129</v>
      </c>
      <c r="Q225" s="309">
        <f t="shared" si="40"/>
        <v>0.32639219768122868</v>
      </c>
      <c r="R225" s="309">
        <f t="shared" si="40"/>
        <v>0.37050452734976458</v>
      </c>
      <c r="S225" s="309">
        <f t="shared" si="40"/>
        <v>0.42123370646858094</v>
      </c>
      <c r="T225" s="309">
        <f t="shared" si="40"/>
        <v>0.47957226245521978</v>
      </c>
      <c r="U225" s="309">
        <f t="shared" si="40"/>
        <v>0.54666160183985435</v>
      </c>
      <c r="V225" s="309">
        <f t="shared" si="40"/>
        <v>0.62381434213218401</v>
      </c>
      <c r="W225" s="304">
        <f t="shared" si="41"/>
        <v>1.1196048632218845</v>
      </c>
      <c r="X225" s="304">
        <f t="shared" si="41"/>
        <v>1.1228519071535223</v>
      </c>
      <c r="Y225" s="304">
        <f t="shared" si="41"/>
        <v>1.125822196432565</v>
      </c>
      <c r="Z225" s="304">
        <f t="shared" si="41"/>
        <v>1.1285243143686026</v>
      </c>
      <c r="AA225" s="304"/>
      <c r="AB225" s="304"/>
      <c r="AC225" s="304"/>
    </row>
    <row r="226" spans="1:29" x14ac:dyDescent="0.25">
      <c r="B226" s="296">
        <v>20</v>
      </c>
      <c r="C226" s="299">
        <f t="shared" si="40"/>
        <v>4.9267485274935706E-2</v>
      </c>
      <c r="D226" s="300">
        <f t="shared" si="40"/>
        <v>5.423435807435191E-2</v>
      </c>
      <c r="E226" s="300">
        <f t="shared" si="40"/>
        <v>5.9946261793680525E-2</v>
      </c>
      <c r="F226" s="300">
        <f t="shared" si="40"/>
        <v>6.6514951070908421E-2</v>
      </c>
      <c r="G226" s="300">
        <f t="shared" si="40"/>
        <v>7.4068943739720519E-2</v>
      </c>
      <c r="H226" s="300">
        <f t="shared" si="40"/>
        <v>8.2756035308854434E-2</v>
      </c>
      <c r="I226" s="300">
        <f t="shared" si="40"/>
        <v>9.274619061335844E-2</v>
      </c>
      <c r="J226" s="300">
        <f t="shared" si="40"/>
        <v>0.10423486921353804</v>
      </c>
      <c r="K226" s="301">
        <f t="shared" si="40"/>
        <v>0.11744684960374456</v>
      </c>
      <c r="L226" s="300">
        <f t="shared" si="40"/>
        <v>0.13264062705248209</v>
      </c>
      <c r="M226" s="300">
        <f t="shared" si="40"/>
        <v>0.15011347111853018</v>
      </c>
      <c r="N226" s="300">
        <f t="shared" si="40"/>
        <v>0.17020724179448554</v>
      </c>
      <c r="O226" s="300">
        <f t="shared" si="40"/>
        <v>0.19331507807183418</v>
      </c>
      <c r="P226" s="302">
        <f t="shared" si="40"/>
        <v>0.21988908979078511</v>
      </c>
      <c r="Q226" s="303">
        <f t="shared" si="40"/>
        <v>0.25044920326757869</v>
      </c>
      <c r="R226" s="303">
        <f t="shared" si="40"/>
        <v>0.2855933337658913</v>
      </c>
      <c r="S226" s="303">
        <f t="shared" si="40"/>
        <v>0.32600908383895083</v>
      </c>
      <c r="T226" s="303">
        <f t="shared" si="40"/>
        <v>0.37248719642296924</v>
      </c>
      <c r="U226" s="303">
        <f t="shared" si="40"/>
        <v>0.42593702589459043</v>
      </c>
      <c r="V226" s="303">
        <f t="shared" si="40"/>
        <v>0.48740432978695475</v>
      </c>
      <c r="W226" s="304">
        <f t="shared" si="41"/>
        <v>1.1293672627235214</v>
      </c>
      <c r="X226" s="304">
        <f t="shared" si="41"/>
        <v>1.1317307106753545</v>
      </c>
      <c r="Y226" s="304">
        <f t="shared" si="41"/>
        <v>1.1338572116561694</v>
      </c>
      <c r="Z226" s="304">
        <f t="shared" si="41"/>
        <v>1.1357629442421133</v>
      </c>
      <c r="AA226" s="304"/>
      <c r="AB226" s="304"/>
      <c r="AC226" s="304"/>
    </row>
    <row r="227" spans="1:29" x14ac:dyDescent="0.25">
      <c r="B227" s="296">
        <v>30</v>
      </c>
      <c r="C227" s="299">
        <f t="shared" si="40"/>
        <v>4.0291338558810771E-2</v>
      </c>
      <c r="D227" s="300">
        <f t="shared" si="40"/>
        <v>4.4719539348082933E-2</v>
      </c>
      <c r="E227" s="300">
        <f t="shared" si="40"/>
        <v>4.9811970255745922E-2</v>
      </c>
      <c r="F227" s="300">
        <f t="shared" si="40"/>
        <v>5.5668265799558372E-2</v>
      </c>
      <c r="G227" s="300">
        <f t="shared" si="40"/>
        <v>6.2403005674942683E-2</v>
      </c>
      <c r="H227" s="300">
        <f t="shared" si="40"/>
        <v>7.0147956531634637E-2</v>
      </c>
      <c r="I227" s="300">
        <f t="shared" si="40"/>
        <v>7.9054650016830375E-2</v>
      </c>
      <c r="J227" s="300">
        <f t="shared" si="40"/>
        <v>8.929734752480549E-2</v>
      </c>
      <c r="K227" s="301">
        <f t="shared" si="40"/>
        <v>0.10107644965897686</v>
      </c>
      <c r="L227" s="300">
        <f t="shared" si="40"/>
        <v>0.11462241711327394</v>
      </c>
      <c r="M227" s="300">
        <f t="shared" si="40"/>
        <v>0.13020027968571557</v>
      </c>
      <c r="N227" s="300">
        <f t="shared" si="40"/>
        <v>0.14811482164402345</v>
      </c>
      <c r="O227" s="300">
        <f t="shared" si="40"/>
        <v>0.16871654489607749</v>
      </c>
      <c r="P227" s="302">
        <f t="shared" si="40"/>
        <v>0.19240852663593966</v>
      </c>
      <c r="Q227" s="303">
        <f t="shared" si="40"/>
        <v>0.21965430563678121</v>
      </c>
      <c r="R227" s="303">
        <f t="shared" si="40"/>
        <v>0.25098695148774885</v>
      </c>
      <c r="S227" s="303">
        <f t="shared" si="40"/>
        <v>0.28701949421636175</v>
      </c>
      <c r="T227" s="303">
        <f t="shared" si="40"/>
        <v>0.32845691835426655</v>
      </c>
      <c r="U227" s="303">
        <f t="shared" si="40"/>
        <v>0.37610995611285714</v>
      </c>
      <c r="V227" s="303">
        <f t="shared" si="40"/>
        <v>0.43091094953523618</v>
      </c>
      <c r="W227" s="304">
        <f t="shared" si="41"/>
        <v>1.1340170484816194</v>
      </c>
      <c r="X227" s="304">
        <f t="shared" si="41"/>
        <v>1.1359058983815271</v>
      </c>
      <c r="Y227" s="304">
        <f t="shared" si="41"/>
        <v>1.1375921925939865</v>
      </c>
      <c r="Z227" s="304">
        <f t="shared" si="41"/>
        <v>1.1390929214469019</v>
      </c>
      <c r="AA227" s="304"/>
      <c r="AB227" s="304"/>
      <c r="AC227" s="304"/>
    </row>
    <row r="228" spans="1:29" x14ac:dyDescent="0.25">
      <c r="B228" s="296">
        <v>40</v>
      </c>
      <c r="C228" s="299">
        <f t="shared" si="40"/>
        <v>3.5922089908868297E-2</v>
      </c>
      <c r="D228" s="300">
        <f t="shared" si="40"/>
        <v>4.009877839928646E-2</v>
      </c>
      <c r="E228" s="300">
        <f t="shared" si="40"/>
        <v>4.4901970163267337E-2</v>
      </c>
      <c r="F228" s="300">
        <f t="shared" si="40"/>
        <v>5.042564069184536E-2</v>
      </c>
      <c r="G228" s="300">
        <f t="shared" si="40"/>
        <v>5.6777861799710075E-2</v>
      </c>
      <c r="H228" s="300">
        <f t="shared" si="40"/>
        <v>6.4082916073754492E-2</v>
      </c>
      <c r="I228" s="300">
        <f t="shared" si="40"/>
        <v>7.248372848890558E-2</v>
      </c>
      <c r="J228" s="300">
        <f t="shared" si="40"/>
        <v>8.2144662766329327E-2</v>
      </c>
      <c r="K228" s="301">
        <f t="shared" si="40"/>
        <v>9.3254737185366643E-2</v>
      </c>
      <c r="L228" s="300">
        <f t="shared" si="40"/>
        <v>0.10603132276725954</v>
      </c>
      <c r="M228" s="300">
        <f t="shared" si="40"/>
        <v>0.12072439618643641</v>
      </c>
      <c r="N228" s="300">
        <f t="shared" si="40"/>
        <v>0.13762143061848975</v>
      </c>
      <c r="O228" s="300">
        <f t="shared" si="40"/>
        <v>0.15705302021535114</v>
      </c>
      <c r="P228" s="302">
        <f t="shared" si="40"/>
        <v>0.17939934825174167</v>
      </c>
      <c r="Q228" s="303">
        <f t="shared" si="40"/>
        <v>0.20509762549359084</v>
      </c>
      <c r="R228" s="303">
        <f t="shared" si="40"/>
        <v>0.23465064432171739</v>
      </c>
      <c r="S228" s="303">
        <f t="shared" si="40"/>
        <v>0.26863661597406285</v>
      </c>
      <c r="T228" s="303">
        <f t="shared" si="40"/>
        <v>0.30772048337426022</v>
      </c>
      <c r="U228" s="303">
        <f t="shared" si="40"/>
        <v>0.35266693088448714</v>
      </c>
      <c r="V228" s="303">
        <f t="shared" si="40"/>
        <v>0.40435534552124808</v>
      </c>
      <c r="W228" s="304">
        <f t="shared" si="41"/>
        <v>1.1370073624945862</v>
      </c>
      <c r="X228" s="304">
        <f t="shared" si="41"/>
        <v>1.138572952177805</v>
      </c>
      <c r="Y228" s="304">
        <f t="shared" si="41"/>
        <v>1.1399637104497007</v>
      </c>
      <c r="Z228" s="304">
        <f t="shared" si="41"/>
        <v>1.1411959569780168</v>
      </c>
      <c r="AA228" s="304"/>
      <c r="AB228" s="304"/>
      <c r="AC228" s="304"/>
    </row>
    <row r="229" spans="1:29" x14ac:dyDescent="0.25">
      <c r="B229" s="296">
        <v>50</v>
      </c>
      <c r="C229" s="299">
        <f t="shared" si="40"/>
        <v>3.3997645673206837E-2</v>
      </c>
      <c r="D229" s="300">
        <f t="shared" si="40"/>
        <v>3.8127992527458195E-2</v>
      </c>
      <c r="E229" s="300">
        <f t="shared" si="40"/>
        <v>4.2877891409847262E-2</v>
      </c>
      <c r="F229" s="300">
        <f t="shared" si="40"/>
        <v>4.834027512459467E-2</v>
      </c>
      <c r="G229" s="300">
        <f t="shared" si="40"/>
        <v>5.4622016396554209E-2</v>
      </c>
      <c r="H229" s="300">
        <f t="shared" si="40"/>
        <v>6.1846018859307676E-2</v>
      </c>
      <c r="I229" s="300">
        <f t="shared" si="40"/>
        <v>7.0153621691474141E-2</v>
      </c>
      <c r="J229" s="300">
        <f t="shared" si="40"/>
        <v>7.97073649484656E-2</v>
      </c>
      <c r="K229" s="301">
        <f t="shared" si="40"/>
        <v>9.0694169694005775E-2</v>
      </c>
      <c r="L229" s="300">
        <f t="shared" si="40"/>
        <v>0.10332899515137697</v>
      </c>
      <c r="M229" s="300">
        <f t="shared" si="40"/>
        <v>0.11785904442735383</v>
      </c>
      <c r="N229" s="300">
        <f t="shared" si="40"/>
        <v>0.13456860109472724</v>
      </c>
      <c r="O229" s="300">
        <f t="shared" si="40"/>
        <v>0.15378459126220662</v>
      </c>
      <c r="P229" s="302">
        <f t="shared" si="40"/>
        <v>0.17588297995480792</v>
      </c>
      <c r="Q229" s="303">
        <f t="shared" si="40"/>
        <v>0.20129612695129945</v>
      </c>
      <c r="R229" s="303">
        <f t="shared" si="40"/>
        <v>0.23052124599726467</v>
      </c>
      <c r="S229" s="303">
        <f t="shared" si="40"/>
        <v>0.26413013290012471</v>
      </c>
      <c r="T229" s="303">
        <f t="shared" si="40"/>
        <v>0.3027803528384137</v>
      </c>
      <c r="U229" s="303">
        <f t="shared" si="40"/>
        <v>0.34722810576744606</v>
      </c>
      <c r="V229" s="303">
        <f t="shared" si="40"/>
        <v>0.39834302163583329</v>
      </c>
      <c r="W229" s="304">
        <f t="shared" si="41"/>
        <v>1.1393124332027076</v>
      </c>
      <c r="X229" s="304">
        <f t="shared" si="41"/>
        <v>1.1406192836259594</v>
      </c>
      <c r="Y229" s="304">
        <f t="shared" si="41"/>
        <v>1.1417757690855272</v>
      </c>
      <c r="Z229" s="304">
        <f t="shared" si="41"/>
        <v>1.1427969824398532</v>
      </c>
      <c r="AA229" s="304"/>
      <c r="AB229" s="304"/>
      <c r="AC229" s="304"/>
    </row>
    <row r="230" spans="1:29" x14ac:dyDescent="0.25">
      <c r="B230" s="296">
        <v>60</v>
      </c>
      <c r="C230" s="299">
        <f t="shared" si="40"/>
        <v>3.2978737756365881E-2</v>
      </c>
      <c r="D230" s="300">
        <f t="shared" si="40"/>
        <v>3.711779842254604E-2</v>
      </c>
      <c r="E230" s="300">
        <f t="shared" si="40"/>
        <v>4.1877718188653219E-2</v>
      </c>
      <c r="F230" s="300">
        <f t="shared" si="40"/>
        <v>4.7351625919676475E-2</v>
      </c>
      <c r="G230" s="300">
        <f t="shared" si="40"/>
        <v>5.3646619810353222E-2</v>
      </c>
      <c r="H230" s="300">
        <f t="shared" si="40"/>
        <v>6.0885862784631477E-2</v>
      </c>
      <c r="I230" s="300">
        <f t="shared" si="40"/>
        <v>6.9210992205051475E-2</v>
      </c>
      <c r="J230" s="300">
        <f t="shared" si="40"/>
        <v>7.8784891038534463E-2</v>
      </c>
      <c r="K230" s="301">
        <f t="shared" si="40"/>
        <v>8.9794874697039923E-2</v>
      </c>
      <c r="L230" s="300">
        <f t="shared" si="40"/>
        <v>0.10245635590432117</v>
      </c>
      <c r="M230" s="300">
        <f t="shared" si="40"/>
        <v>0.11701705929269458</v>
      </c>
      <c r="N230" s="300">
        <f t="shared" si="40"/>
        <v>0.13376186818932406</v>
      </c>
      <c r="O230" s="300">
        <f t="shared" si="40"/>
        <v>0.15301839842044793</v>
      </c>
      <c r="P230" s="302">
        <f t="shared" si="40"/>
        <v>0.17516340818624038</v>
      </c>
      <c r="Q230" s="303">
        <f t="shared" si="40"/>
        <v>0.2006301694169017</v>
      </c>
      <c r="R230" s="303">
        <f t="shared" si="40"/>
        <v>0.22991694483216218</v>
      </c>
      <c r="S230" s="303">
        <f t="shared" si="40"/>
        <v>0.26359673655971178</v>
      </c>
      <c r="T230" s="303">
        <f t="shared" si="40"/>
        <v>0.30232849704639381</v>
      </c>
      <c r="U230" s="303">
        <f t="shared" si="40"/>
        <v>0.34687002160607822</v>
      </c>
      <c r="V230" s="303">
        <f t="shared" si="40"/>
        <v>0.39809277484971517</v>
      </c>
      <c r="W230" s="304">
        <f t="shared" si="41"/>
        <v>1.1410044977511242</v>
      </c>
      <c r="X230" s="304">
        <f t="shared" si="41"/>
        <v>1.14211615531174</v>
      </c>
      <c r="Y230" s="304">
        <f t="shared" si="41"/>
        <v>1.1430971603443367</v>
      </c>
      <c r="Z230" s="304">
        <f t="shared" si="41"/>
        <v>1.1439612835241546</v>
      </c>
      <c r="AA230" s="304"/>
      <c r="AB230" s="304"/>
      <c r="AC230" s="304"/>
    </row>
    <row r="231" spans="1:29" x14ac:dyDescent="0.25">
      <c r="B231" s="310">
        <v>70</v>
      </c>
      <c r="C231" s="311">
        <f t="shared" si="40"/>
        <v>3.2115146720770905E-2</v>
      </c>
      <c r="D231" s="312">
        <f t="shared" si="40"/>
        <v>3.6240061588365347E-2</v>
      </c>
      <c r="E231" s="312">
        <f t="shared" si="40"/>
        <v>4.0983713686098953E-2</v>
      </c>
      <c r="F231" s="312">
        <f t="shared" si="40"/>
        <v>4.6438913598492608E-2</v>
      </c>
      <c r="G231" s="312">
        <f t="shared" si="40"/>
        <v>5.2712393497745307E-2</v>
      </c>
      <c r="H231" s="312">
        <f t="shared" si="40"/>
        <v>5.9926895381885906E-2</v>
      </c>
      <c r="I231" s="312">
        <f t="shared" si="40"/>
        <v>6.8223572548647582E-2</v>
      </c>
      <c r="J231" s="312">
        <f t="shared" si="40"/>
        <v>7.7764751290423526E-2</v>
      </c>
      <c r="K231" s="313">
        <f t="shared" si="40"/>
        <v>8.8737106843465877E-2</v>
      </c>
      <c r="L231" s="312">
        <f t="shared" si="40"/>
        <v>0.10135531572946457</v>
      </c>
      <c r="M231" s="312">
        <f t="shared" si="40"/>
        <v>0.11586625594836303</v>
      </c>
      <c r="N231" s="312">
        <f t="shared" si="40"/>
        <v>0.13255383720009631</v>
      </c>
      <c r="O231" s="312">
        <f t="shared" si="40"/>
        <v>0.15174455563958955</v>
      </c>
      <c r="P231" s="314">
        <f t="shared" si="40"/>
        <v>0.17381388184500679</v>
      </c>
      <c r="Q231" s="309">
        <f t="shared" si="40"/>
        <v>0.19919360698123664</v>
      </c>
      <c r="R231" s="309">
        <f t="shared" si="40"/>
        <v>0.22838029088790093</v>
      </c>
      <c r="S231" s="309">
        <f t="shared" si="40"/>
        <v>0.26194497738056488</v>
      </c>
      <c r="T231" s="309">
        <f t="shared" si="40"/>
        <v>0.30054436684712832</v>
      </c>
      <c r="U231" s="309">
        <f t="shared" si="40"/>
        <v>0.34493366473367643</v>
      </c>
      <c r="V231" s="309">
        <f t="shared" si="40"/>
        <v>0.39598135730320666</v>
      </c>
      <c r="W231" s="304">
        <f t="shared" si="41"/>
        <v>1.1421976592977894</v>
      </c>
      <c r="X231" s="304">
        <f t="shared" si="41"/>
        <v>1.1431690100757097</v>
      </c>
      <c r="Y231" s="304">
        <f t="shared" si="41"/>
        <v>1.1440245144295529</v>
      </c>
      <c r="Z231" s="304">
        <f t="shared" si="41"/>
        <v>1.1447767853790904</v>
      </c>
      <c r="AA231" s="304"/>
      <c r="AB231" s="304"/>
      <c r="AC231" s="304"/>
    </row>
    <row r="232" spans="1:29" x14ac:dyDescent="0.25">
      <c r="D232" s="87"/>
      <c r="E232" s="87"/>
      <c r="F232" s="87"/>
      <c r="G232" s="87"/>
      <c r="H232" s="87"/>
      <c r="I232" s="87"/>
      <c r="J232" s="87"/>
      <c r="K232" s="315"/>
    </row>
    <row r="233" spans="1:29" x14ac:dyDescent="0.25">
      <c r="D233" s="87"/>
      <c r="E233" s="87"/>
      <c r="F233" s="87"/>
      <c r="G233" s="87"/>
      <c r="H233" s="87"/>
      <c r="I233" s="87"/>
      <c r="J233" s="87"/>
      <c r="K233" s="315"/>
      <c r="Q233" s="316"/>
    </row>
    <row r="234" spans="1:29" x14ac:dyDescent="0.25">
      <c r="D234" s="87"/>
      <c r="E234" s="87"/>
      <c r="F234" s="87"/>
      <c r="G234" s="87"/>
      <c r="H234" s="87"/>
      <c r="I234" s="87"/>
      <c r="J234" s="87"/>
      <c r="Q234" s="316"/>
    </row>
    <row r="235" spans="1:29" x14ac:dyDescent="0.25">
      <c r="B235" s="47"/>
      <c r="C235" s="47"/>
      <c r="D235" s="87"/>
      <c r="E235" s="87"/>
      <c r="F235" s="87"/>
      <c r="G235" s="87"/>
      <c r="H235" s="87"/>
      <c r="I235" s="87"/>
      <c r="J235" s="87"/>
      <c r="Q235" s="316"/>
    </row>
    <row r="236" spans="1:29" x14ac:dyDescent="0.25">
      <c r="A236" s="217" t="s">
        <v>163</v>
      </c>
      <c r="B236" s="317" t="s">
        <v>62</v>
      </c>
      <c r="C236" s="318">
        <v>0.9</v>
      </c>
      <c r="D236" s="87"/>
      <c r="E236" s="87"/>
      <c r="F236" s="87"/>
      <c r="G236" s="87"/>
      <c r="H236" s="87"/>
      <c r="I236" s="319" t="s">
        <v>64</v>
      </c>
      <c r="J236" s="320" t="s">
        <v>65</v>
      </c>
      <c r="K236" s="282"/>
      <c r="L236" s="67"/>
      <c r="N236" s="319" t="s">
        <v>66</v>
      </c>
      <c r="O236" s="320" t="s">
        <v>67</v>
      </c>
      <c r="P236" s="67"/>
      <c r="Q236" s="466" t="s">
        <v>260</v>
      </c>
    </row>
    <row r="237" spans="1:29" x14ac:dyDescent="0.25">
      <c r="A237" s="217" t="s">
        <v>162</v>
      </c>
      <c r="B237" s="321" t="s">
        <v>43</v>
      </c>
      <c r="C237" s="322">
        <v>0.96</v>
      </c>
      <c r="D237" s="87"/>
      <c r="E237" s="76" t="s">
        <v>2</v>
      </c>
      <c r="F237" s="74"/>
      <c r="G237" s="74"/>
      <c r="H237" s="465" t="s">
        <v>209</v>
      </c>
      <c r="I237" s="323" t="s">
        <v>68</v>
      </c>
      <c r="J237" s="182" t="s">
        <v>69</v>
      </c>
      <c r="K237" s="47"/>
      <c r="L237" s="70"/>
      <c r="N237" s="323" t="s">
        <v>70</v>
      </c>
      <c r="O237" s="182" t="s">
        <v>71</v>
      </c>
      <c r="P237" s="78"/>
      <c r="Q237" s="76"/>
      <c r="R237" s="365" t="s">
        <v>82</v>
      </c>
    </row>
    <row r="238" spans="1:29" x14ac:dyDescent="0.25">
      <c r="B238" s="317" t="s">
        <v>44</v>
      </c>
      <c r="C238" s="318">
        <v>85</v>
      </c>
      <c r="D238" s="87"/>
      <c r="E238" s="76">
        <v>1</v>
      </c>
      <c r="F238" s="234" t="s">
        <v>63</v>
      </c>
      <c r="G238" s="325">
        <f t="shared" ref="G238:G249" si="42">K220</f>
        <v>0.45233999847384421</v>
      </c>
      <c r="H238" s="405">
        <f>G238*2</f>
        <v>0.90467999694768841</v>
      </c>
      <c r="I238" s="327">
        <f>C237*2.20462*25.4*12</f>
        <v>645.0894489599998</v>
      </c>
      <c r="J238" s="289">
        <f>(G238*C$236*SQRT(4*C$238*I$238/32.2)/12)</f>
        <v>2.7999336992150368</v>
      </c>
      <c r="K238" s="47"/>
      <c r="L238" s="70"/>
      <c r="N238" s="328">
        <v>1</v>
      </c>
      <c r="O238" s="329">
        <f>N238*J238</f>
        <v>2.7999336992150368</v>
      </c>
      <c r="P238" s="330"/>
      <c r="Q238" s="84">
        <f>K162</f>
        <v>2.8</v>
      </c>
      <c r="R238" s="501">
        <f>Q238/O238</f>
        <v>1.0000236794124737</v>
      </c>
    </row>
    <row r="239" spans="1:29" x14ac:dyDescent="0.25">
      <c r="B239" s="47"/>
      <c r="C239" s="47"/>
      <c r="D239" s="87"/>
      <c r="E239" s="76">
        <v>2</v>
      </c>
      <c r="F239" s="234" t="s">
        <v>63</v>
      </c>
      <c r="G239" s="289">
        <f t="shared" si="42"/>
        <v>0.30290624897802071</v>
      </c>
      <c r="H239" s="405">
        <f t="shared" ref="H239:H249" si="43">G239*2</f>
        <v>0.60581249795604142</v>
      </c>
      <c r="I239" s="255"/>
      <c r="J239" s="289">
        <f t="shared" ref="J239:J249" si="44">(G239*C$236*SQRT(4*C$238*I$238/32.2)/12)</f>
        <v>1.8749556021529266</v>
      </c>
      <c r="K239" s="47"/>
      <c r="L239" s="70"/>
      <c r="N239" s="332">
        <v>2</v>
      </c>
      <c r="O239" s="193">
        <f t="shared" ref="O239:O249" si="45">N239*J239</f>
        <v>3.7499112043058531</v>
      </c>
      <c r="P239" s="330"/>
      <c r="Q239" s="98">
        <f t="shared" ref="Q239:Q249" si="46">K163</f>
        <v>3.75</v>
      </c>
      <c r="R239" s="501">
        <f t="shared" ref="R239:R249" si="47">Q239/O239</f>
        <v>1.0000236794124737</v>
      </c>
    </row>
    <row r="240" spans="1:29" x14ac:dyDescent="0.25">
      <c r="B240" s="47"/>
      <c r="D240" s="87"/>
      <c r="E240" s="76">
        <v>3</v>
      </c>
      <c r="F240" s="234" t="s">
        <v>63</v>
      </c>
      <c r="G240" s="333">
        <f t="shared" si="42"/>
        <v>0.26763449909702453</v>
      </c>
      <c r="H240" s="405">
        <f t="shared" si="43"/>
        <v>0.53526899819404905</v>
      </c>
      <c r="I240" s="255"/>
      <c r="J240" s="289">
        <f t="shared" si="44"/>
        <v>1.6566274387022302</v>
      </c>
      <c r="K240" s="47"/>
      <c r="L240" s="70"/>
      <c r="N240" s="334">
        <v>3</v>
      </c>
      <c r="O240" s="335">
        <f t="shared" si="45"/>
        <v>4.9698823161066903</v>
      </c>
      <c r="P240" s="330"/>
      <c r="Q240" s="105">
        <f t="shared" si="46"/>
        <v>4.9700000000000006</v>
      </c>
      <c r="R240" s="501">
        <f t="shared" si="47"/>
        <v>1.0000236794124739</v>
      </c>
    </row>
    <row r="241" spans="2:18" x14ac:dyDescent="0.25">
      <c r="B241" s="47"/>
      <c r="E241" s="76">
        <v>4</v>
      </c>
      <c r="F241" s="234" t="s">
        <v>63</v>
      </c>
      <c r="G241" s="289">
        <f t="shared" si="42"/>
        <v>0.24232499918241657</v>
      </c>
      <c r="H241" s="405">
        <f t="shared" si="43"/>
        <v>0.48464999836483313</v>
      </c>
      <c r="I241" s="255"/>
      <c r="J241" s="289">
        <f t="shared" si="44"/>
        <v>1.4999644817223412</v>
      </c>
      <c r="K241" s="47"/>
      <c r="L241" s="70"/>
      <c r="N241" s="332">
        <v>4</v>
      </c>
      <c r="O241" s="193">
        <f t="shared" si="45"/>
        <v>5.9998579268893648</v>
      </c>
      <c r="P241" s="330"/>
      <c r="Q241" s="98">
        <f t="shared" si="46"/>
        <v>6</v>
      </c>
      <c r="R241" s="501">
        <f t="shared" si="47"/>
        <v>1.0000236794124737</v>
      </c>
    </row>
    <row r="242" spans="2:18" x14ac:dyDescent="0.25">
      <c r="B242" s="47"/>
      <c r="E242" s="76">
        <v>5</v>
      </c>
      <c r="F242" s="234" t="s">
        <v>63</v>
      </c>
      <c r="G242" s="289">
        <f t="shared" si="42"/>
        <v>0.21970799925872433</v>
      </c>
      <c r="H242" s="405">
        <f t="shared" si="43"/>
        <v>0.43941599851744867</v>
      </c>
      <c r="I242" s="255"/>
      <c r="J242" s="289">
        <f t="shared" si="44"/>
        <v>1.3599677967615893</v>
      </c>
      <c r="K242" s="47"/>
      <c r="L242" s="70"/>
      <c r="N242" s="332">
        <v>5</v>
      </c>
      <c r="O242" s="193">
        <f t="shared" si="45"/>
        <v>6.7998389838079465</v>
      </c>
      <c r="P242" s="330"/>
      <c r="Q242" s="98">
        <f t="shared" si="46"/>
        <v>6.8</v>
      </c>
      <c r="R242" s="501">
        <f t="shared" si="47"/>
        <v>1.0000236794124739</v>
      </c>
    </row>
    <row r="243" spans="2:18" x14ac:dyDescent="0.25">
      <c r="B243" s="47"/>
      <c r="C243" s="235"/>
      <c r="E243" s="76">
        <v>10</v>
      </c>
      <c r="F243" s="234" t="s">
        <v>63</v>
      </c>
      <c r="G243" s="333">
        <f t="shared" si="42"/>
        <v>0.15944984946203009</v>
      </c>
      <c r="H243" s="405">
        <f t="shared" si="43"/>
        <v>0.31889969892406017</v>
      </c>
      <c r="I243" s="255"/>
      <c r="J243" s="289">
        <f t="shared" si="44"/>
        <v>0.98697662897330041</v>
      </c>
      <c r="K243" s="47"/>
      <c r="L243" s="70"/>
      <c r="N243" s="334">
        <v>10</v>
      </c>
      <c r="O243" s="335">
        <f t="shared" si="45"/>
        <v>9.8697662897330041</v>
      </c>
      <c r="P243" s="330"/>
      <c r="Q243" s="105">
        <f t="shared" si="46"/>
        <v>9.870000000000001</v>
      </c>
      <c r="R243" s="501">
        <f t="shared" si="47"/>
        <v>1.0000236794124739</v>
      </c>
    </row>
    <row r="244" spans="2:18" x14ac:dyDescent="0.25">
      <c r="B244" s="47"/>
      <c r="C244" s="47"/>
      <c r="E244" s="76">
        <v>20</v>
      </c>
      <c r="F244" s="234" t="s">
        <v>63</v>
      </c>
      <c r="G244" s="289">
        <f t="shared" si="42"/>
        <v>0.11744684960374456</v>
      </c>
      <c r="H244" s="405">
        <f t="shared" si="43"/>
        <v>0.23489369920748912</v>
      </c>
      <c r="I244" s="255"/>
      <c r="J244" s="289">
        <f t="shared" si="44"/>
        <v>0.72698278547476136</v>
      </c>
      <c r="K244" s="47"/>
      <c r="L244" s="70"/>
      <c r="N244" s="332">
        <v>20</v>
      </c>
      <c r="O244" s="193">
        <f t="shared" si="45"/>
        <v>14.539655709495227</v>
      </c>
      <c r="P244" s="330"/>
      <c r="Q244" s="98">
        <f t="shared" si="46"/>
        <v>14.540000000000001</v>
      </c>
      <c r="R244" s="501">
        <f t="shared" si="47"/>
        <v>1.0000236794124739</v>
      </c>
    </row>
    <row r="245" spans="2:18" x14ac:dyDescent="0.25">
      <c r="E245" s="76">
        <v>30</v>
      </c>
      <c r="F245" s="234" t="s">
        <v>63</v>
      </c>
      <c r="G245" s="289">
        <f t="shared" si="42"/>
        <v>0.10107644965897686</v>
      </c>
      <c r="H245" s="405">
        <f t="shared" si="43"/>
        <v>0.20215289931795372</v>
      </c>
      <c r="I245" s="255"/>
      <c r="J245" s="289">
        <f t="shared" si="44"/>
        <v>0.62565185159840764</v>
      </c>
      <c r="K245" s="47"/>
      <c r="L245" s="70"/>
      <c r="N245" s="332">
        <v>30</v>
      </c>
      <c r="O245" s="193">
        <f t="shared" si="45"/>
        <v>18.76955554795223</v>
      </c>
      <c r="P245" s="330"/>
      <c r="Q245" s="98">
        <f t="shared" si="46"/>
        <v>18.77</v>
      </c>
      <c r="R245" s="501">
        <f t="shared" si="47"/>
        <v>1.0000236794124737</v>
      </c>
    </row>
    <row r="246" spans="2:18" x14ac:dyDescent="0.25">
      <c r="E246" s="76">
        <v>40</v>
      </c>
      <c r="F246" s="234" t="s">
        <v>63</v>
      </c>
      <c r="G246" s="289">
        <f t="shared" si="42"/>
        <v>9.3254737185366643E-2</v>
      </c>
      <c r="H246" s="405">
        <f t="shared" si="43"/>
        <v>0.18650947437073329</v>
      </c>
      <c r="I246" s="255"/>
      <c r="J246" s="289">
        <f t="shared" si="44"/>
        <v>0.57723633138281427</v>
      </c>
      <c r="K246" s="47"/>
      <c r="L246" s="70"/>
      <c r="N246" s="332">
        <v>40</v>
      </c>
      <c r="O246" s="193">
        <f t="shared" si="45"/>
        <v>23.08945325531257</v>
      </c>
      <c r="P246" s="330"/>
      <c r="Q246" s="98">
        <f t="shared" si="46"/>
        <v>23.090000000000003</v>
      </c>
      <c r="R246" s="501">
        <f t="shared" si="47"/>
        <v>1.0000236794124742</v>
      </c>
    </row>
    <row r="247" spans="2:18" x14ac:dyDescent="0.25">
      <c r="E247" s="76">
        <v>50</v>
      </c>
      <c r="F247" s="234" t="s">
        <v>63</v>
      </c>
      <c r="G247" s="289">
        <f t="shared" si="42"/>
        <v>9.0694169694005775E-2</v>
      </c>
      <c r="H247" s="405">
        <f t="shared" si="43"/>
        <v>0.18138833938801155</v>
      </c>
      <c r="I247" s="255"/>
      <c r="J247" s="289">
        <f t="shared" si="44"/>
        <v>0.56138670669261492</v>
      </c>
      <c r="K247" s="47"/>
      <c r="L247" s="70"/>
      <c r="N247" s="332">
        <v>50</v>
      </c>
      <c r="O247" s="193">
        <f t="shared" si="45"/>
        <v>28.069335334630747</v>
      </c>
      <c r="P247" s="330"/>
      <c r="Q247" s="98">
        <f t="shared" si="46"/>
        <v>28.07</v>
      </c>
      <c r="R247" s="501">
        <f t="shared" si="47"/>
        <v>1.0000236794124737</v>
      </c>
    </row>
    <row r="248" spans="2:18" x14ac:dyDescent="0.25">
      <c r="E248" s="76">
        <v>60</v>
      </c>
      <c r="F248" s="234" t="s">
        <v>63</v>
      </c>
      <c r="G248" s="289">
        <f t="shared" si="42"/>
        <v>8.9794874697039923E-2</v>
      </c>
      <c r="H248" s="405">
        <f t="shared" si="43"/>
        <v>0.17958974939407985</v>
      </c>
      <c r="I248" s="255"/>
      <c r="J248" s="289">
        <f t="shared" si="44"/>
        <v>0.55582017183822308</v>
      </c>
      <c r="K248" s="47"/>
      <c r="L248" s="70"/>
      <c r="N248" s="332">
        <v>60</v>
      </c>
      <c r="O248" s="193">
        <f t="shared" si="45"/>
        <v>33.349210310293387</v>
      </c>
      <c r="P248" s="330"/>
      <c r="Q248" s="98">
        <f t="shared" si="46"/>
        <v>33.35</v>
      </c>
      <c r="R248" s="501">
        <f t="shared" si="47"/>
        <v>1.0000236794124739</v>
      </c>
    </row>
    <row r="249" spans="2:18" x14ac:dyDescent="0.25">
      <c r="E249" s="76">
        <v>70</v>
      </c>
      <c r="F249" s="234" t="s">
        <v>63</v>
      </c>
      <c r="G249" s="333">
        <f t="shared" si="42"/>
        <v>8.8737106843465877E-2</v>
      </c>
      <c r="H249" s="405">
        <f t="shared" si="43"/>
        <v>0.17747421368693175</v>
      </c>
      <c r="I249" s="260"/>
      <c r="J249" s="336">
        <f t="shared" si="44"/>
        <v>0.54927270783070492</v>
      </c>
      <c r="K249" s="145"/>
      <c r="L249" s="337"/>
      <c r="N249" s="338">
        <v>70</v>
      </c>
      <c r="O249" s="339">
        <f t="shared" si="45"/>
        <v>38.449089548149345</v>
      </c>
      <c r="P249" s="340"/>
      <c r="Q249" s="105">
        <f t="shared" si="46"/>
        <v>38.450000000000003</v>
      </c>
      <c r="R249" s="501">
        <f t="shared" si="47"/>
        <v>1.0000236794124739</v>
      </c>
    </row>
    <row r="250" spans="2:18" x14ac:dyDescent="0.25">
      <c r="E250" s="74"/>
      <c r="F250" s="235"/>
      <c r="G250" s="74"/>
      <c r="Q250" s="98"/>
    </row>
    <row r="251" spans="2:18" x14ac:dyDescent="0.25">
      <c r="Q251" s="98"/>
    </row>
    <row r="252" spans="2:18" x14ac:dyDescent="0.25">
      <c r="Q252" s="165"/>
    </row>
    <row r="253" spans="2:18" x14ac:dyDescent="0.25">
      <c r="E253" s="42" t="s">
        <v>217</v>
      </c>
    </row>
    <row r="258" spans="1:22" x14ac:dyDescent="0.25">
      <c r="E258" s="137"/>
      <c r="F258" s="137"/>
      <c r="G258" s="137"/>
      <c r="H258" s="137"/>
      <c r="I258" s="137"/>
      <c r="J258" s="137"/>
      <c r="K258" s="137"/>
      <c r="L258" s="137"/>
      <c r="M258" s="137"/>
      <c r="N258" s="137"/>
      <c r="O258" s="137"/>
      <c r="P258" s="137"/>
    </row>
    <row r="259" spans="1:22" x14ac:dyDescent="0.25">
      <c r="E259" s="137"/>
      <c r="F259" s="137"/>
      <c r="G259" s="137"/>
      <c r="H259" s="137"/>
      <c r="I259" s="137"/>
      <c r="J259" s="137"/>
      <c r="K259" s="137"/>
      <c r="L259" s="137"/>
      <c r="M259" s="137"/>
      <c r="N259" s="137"/>
      <c r="O259" s="137"/>
      <c r="P259" s="137"/>
    </row>
    <row r="260" spans="1:22" x14ac:dyDescent="0.25">
      <c r="E260" s="137"/>
      <c r="F260" s="137"/>
      <c r="G260" s="137"/>
      <c r="H260" s="137"/>
      <c r="I260" s="137"/>
      <c r="J260" s="137"/>
      <c r="K260" s="137"/>
      <c r="L260" s="137"/>
      <c r="M260" s="137"/>
      <c r="N260" s="137"/>
      <c r="O260" s="137"/>
      <c r="P260" s="137"/>
    </row>
    <row r="261" spans="1:22" x14ac:dyDescent="0.25">
      <c r="E261" s="137"/>
      <c r="F261" s="137"/>
      <c r="G261" s="137"/>
      <c r="H261" s="137"/>
      <c r="I261" s="137"/>
      <c r="J261" s="137"/>
      <c r="K261" s="137"/>
      <c r="L261" s="137"/>
      <c r="M261" s="137"/>
      <c r="N261" s="137"/>
      <c r="O261" s="137"/>
      <c r="P261" s="137"/>
    </row>
    <row r="262" spans="1:22" x14ac:dyDescent="0.25">
      <c r="E262" s="137"/>
      <c r="F262" s="137"/>
      <c r="G262" s="137"/>
      <c r="H262" s="137"/>
      <c r="I262" s="137"/>
      <c r="J262" s="137"/>
      <c r="K262" s="137"/>
      <c r="L262" s="137"/>
      <c r="M262" s="137"/>
      <c r="N262" s="137"/>
      <c r="O262" s="137"/>
      <c r="P262" s="137"/>
    </row>
    <row r="267" spans="1:22" ht="15.75" thickBot="1" x14ac:dyDescent="0.3">
      <c r="A267" s="268"/>
      <c r="B267" s="268"/>
      <c r="C267" s="268"/>
      <c r="D267" s="268"/>
      <c r="E267" s="268"/>
      <c r="F267" s="268"/>
      <c r="G267" s="268"/>
      <c r="H267" s="268"/>
      <c r="I267" s="268"/>
      <c r="J267" s="268"/>
      <c r="K267" s="268"/>
      <c r="L267" s="268"/>
      <c r="M267" s="268"/>
      <c r="N267" s="268"/>
      <c r="O267" s="268"/>
      <c r="P267" s="268"/>
      <c r="Q267" s="268"/>
      <c r="R267" s="268"/>
      <c r="S267" s="268"/>
      <c r="T267" s="268"/>
      <c r="U267" s="268"/>
      <c r="V267" s="268"/>
    </row>
    <row r="268" spans="1:22" ht="15.75" thickTop="1" x14ac:dyDescent="0.25"/>
    <row r="269" spans="1:22" x14ac:dyDescent="0.25">
      <c r="B269" s="42" t="s">
        <v>72</v>
      </c>
      <c r="J269" s="41" t="s">
        <v>121</v>
      </c>
    </row>
    <row r="270" spans="1:22" x14ac:dyDescent="0.25">
      <c r="K270" s="272" t="s">
        <v>76</v>
      </c>
    </row>
    <row r="271" spans="1:22" x14ac:dyDescent="0.25">
      <c r="B271" s="273" t="s">
        <v>73</v>
      </c>
      <c r="F271" s="244"/>
      <c r="L271" s="244"/>
      <c r="N271" s="244"/>
      <c r="Q271" s="244"/>
      <c r="R271" s="244"/>
      <c r="S271" s="244"/>
      <c r="T271" s="244"/>
      <c r="U271" s="244"/>
      <c r="V271" s="244"/>
    </row>
    <row r="272" spans="1:22" x14ac:dyDescent="0.25">
      <c r="J272" s="148" t="s">
        <v>60</v>
      </c>
      <c r="K272" s="93">
        <v>1</v>
      </c>
    </row>
    <row r="273" spans="1:22" x14ac:dyDescent="0.25">
      <c r="A273" s="217" t="s">
        <v>27</v>
      </c>
      <c r="B273" s="274" t="s">
        <v>74</v>
      </c>
      <c r="C273" s="274"/>
      <c r="D273" s="275" t="s">
        <v>16</v>
      </c>
      <c r="E273" s="275" t="s">
        <v>15</v>
      </c>
      <c r="F273" s="276" t="s">
        <v>14</v>
      </c>
      <c r="G273" s="276" t="s">
        <v>13</v>
      </c>
      <c r="H273" s="276" t="s">
        <v>3</v>
      </c>
      <c r="I273" s="276" t="s">
        <v>4</v>
      </c>
      <c r="J273" s="276" t="s">
        <v>5</v>
      </c>
      <c r="K273" s="276" t="s">
        <v>6</v>
      </c>
      <c r="L273" s="276" t="s">
        <v>20</v>
      </c>
      <c r="M273" s="276" t="s">
        <v>21</v>
      </c>
      <c r="N273" s="276" t="s">
        <v>22</v>
      </c>
      <c r="O273" s="276" t="s">
        <v>23</v>
      </c>
      <c r="P273" s="276" t="s">
        <v>24</v>
      </c>
      <c r="Q273" s="274"/>
      <c r="R273" s="274"/>
      <c r="S273" s="274"/>
      <c r="T273" s="274"/>
      <c r="U273" s="274"/>
      <c r="V273" s="274"/>
    </row>
    <row r="274" spans="1:22" x14ac:dyDescent="0.25">
      <c r="A274" s="217"/>
      <c r="B274" s="276" t="s">
        <v>2</v>
      </c>
      <c r="C274" s="277" t="s">
        <v>41</v>
      </c>
      <c r="D274" s="276" t="s">
        <v>41</v>
      </c>
      <c r="E274" s="276" t="s">
        <v>41</v>
      </c>
      <c r="F274" s="276" t="s">
        <v>41</v>
      </c>
      <c r="G274" s="276" t="s">
        <v>41</v>
      </c>
      <c r="H274" s="276" t="s">
        <v>41</v>
      </c>
      <c r="I274" s="276" t="s">
        <v>41</v>
      </c>
      <c r="J274" s="276" t="s">
        <v>41</v>
      </c>
      <c r="K274" s="276" t="s">
        <v>41</v>
      </c>
      <c r="L274" s="276" t="s">
        <v>41</v>
      </c>
      <c r="M274" s="276" t="s">
        <v>41</v>
      </c>
      <c r="N274" s="276" t="s">
        <v>41</v>
      </c>
      <c r="O274" s="276" t="s">
        <v>41</v>
      </c>
      <c r="P274" s="276" t="s">
        <v>41</v>
      </c>
      <c r="Q274" s="277" t="s">
        <v>41</v>
      </c>
      <c r="R274" s="277" t="s">
        <v>41</v>
      </c>
      <c r="S274" s="277" t="s">
        <v>41</v>
      </c>
      <c r="T274" s="277" t="s">
        <v>41</v>
      </c>
      <c r="U274" s="277" t="s">
        <v>41</v>
      </c>
      <c r="V274" s="277" t="s">
        <v>41</v>
      </c>
    </row>
    <row r="275" spans="1:22" x14ac:dyDescent="0.25">
      <c r="B275" s="276">
        <v>1</v>
      </c>
      <c r="C275" s="341">
        <f t="shared" ref="C275:V286" si="48">(C93*$K$272)/$B275</f>
        <v>3.2690177384616756E-2</v>
      </c>
      <c r="D275" s="156">
        <f t="shared" si="48"/>
        <v>3.7593703992309269E-2</v>
      </c>
      <c r="E275" s="156">
        <f t="shared" si="48"/>
        <v>4.3232759591155655E-2</v>
      </c>
      <c r="F275" s="156">
        <f t="shared" si="48"/>
        <v>4.9717673529828997E-2</v>
      </c>
      <c r="G275" s="156">
        <f t="shared" si="48"/>
        <v>5.7175324559303339E-2</v>
      </c>
      <c r="H275" s="156">
        <f t="shared" si="48"/>
        <v>6.5751623243198831E-2</v>
      </c>
      <c r="I275" s="156">
        <f t="shared" si="48"/>
        <v>7.5614366729678653E-2</v>
      </c>
      <c r="J275" s="156">
        <f t="shared" si="48"/>
        <v>8.6956521739130446E-2</v>
      </c>
      <c r="K275" s="84">
        <f>(K93*$K$272)/$B275</f>
        <v>0.1</v>
      </c>
      <c r="L275" s="143">
        <f t="shared" si="48"/>
        <v>0.11499999999999999</v>
      </c>
      <c r="M275" s="143">
        <f t="shared" si="48"/>
        <v>0.13224999999999998</v>
      </c>
      <c r="N275" s="143">
        <f t="shared" si="48"/>
        <v>0.15208749999999996</v>
      </c>
      <c r="O275" s="143">
        <f t="shared" si="48"/>
        <v>0.17490062499999995</v>
      </c>
      <c r="P275" s="143">
        <f t="shared" si="48"/>
        <v>0.20113571874999991</v>
      </c>
      <c r="Q275" s="278">
        <f t="shared" si="48"/>
        <v>0.23130607656249988</v>
      </c>
      <c r="R275" s="278">
        <f t="shared" si="48"/>
        <v>0.26600198804687486</v>
      </c>
      <c r="S275" s="278">
        <f t="shared" si="48"/>
        <v>0.30590228625390609</v>
      </c>
      <c r="T275" s="278">
        <f t="shared" si="48"/>
        <v>0.35178762919199197</v>
      </c>
      <c r="U275" s="278">
        <f t="shared" si="48"/>
        <v>0.40455577357079076</v>
      </c>
      <c r="V275" s="278">
        <f t="shared" si="48"/>
        <v>0.46523913960640934</v>
      </c>
    </row>
    <row r="276" spans="1:22" x14ac:dyDescent="0.25">
      <c r="B276" s="276">
        <v>2</v>
      </c>
      <c r="C276" s="341">
        <f t="shared" si="48"/>
        <v>1.6345088692308378E-2</v>
      </c>
      <c r="D276" s="160">
        <f t="shared" si="48"/>
        <v>1.8796851996154634E-2</v>
      </c>
      <c r="E276" s="160">
        <f t="shared" si="48"/>
        <v>2.1616379795577827E-2</v>
      </c>
      <c r="F276" s="160">
        <f t="shared" si="48"/>
        <v>2.4858836764914499E-2</v>
      </c>
      <c r="G276" s="160">
        <f t="shared" si="48"/>
        <v>2.858766227965167E-2</v>
      </c>
      <c r="H276" s="160">
        <f t="shared" si="48"/>
        <v>3.2875811621599416E-2</v>
      </c>
      <c r="I276" s="160">
        <f t="shared" si="48"/>
        <v>3.7807183364839327E-2</v>
      </c>
      <c r="J276" s="160">
        <f t="shared" si="48"/>
        <v>4.3478260869565223E-2</v>
      </c>
      <c r="K276" s="98">
        <f t="shared" si="48"/>
        <v>0.05</v>
      </c>
      <c r="L276" s="94">
        <f t="shared" si="48"/>
        <v>5.7499999999999996E-2</v>
      </c>
      <c r="M276" s="94">
        <f t="shared" si="48"/>
        <v>6.6124999999999989E-2</v>
      </c>
      <c r="N276" s="94">
        <f t="shared" si="48"/>
        <v>7.6043749999999979E-2</v>
      </c>
      <c r="O276" s="94">
        <f t="shared" si="48"/>
        <v>8.7450312499999974E-2</v>
      </c>
      <c r="P276" s="94">
        <f t="shared" si="48"/>
        <v>0.10056785937499996</v>
      </c>
      <c r="Q276" s="278">
        <f t="shared" si="48"/>
        <v>0.11565303828124994</v>
      </c>
      <c r="R276" s="278">
        <f t="shared" si="48"/>
        <v>0.13300099402343743</v>
      </c>
      <c r="S276" s="278">
        <f t="shared" si="48"/>
        <v>0.15295114312695304</v>
      </c>
      <c r="T276" s="278">
        <f t="shared" si="48"/>
        <v>0.17589381459599598</v>
      </c>
      <c r="U276" s="278">
        <f t="shared" si="48"/>
        <v>0.20227788678539538</v>
      </c>
      <c r="V276" s="278">
        <f t="shared" si="48"/>
        <v>0.23261956980320467</v>
      </c>
    </row>
    <row r="277" spans="1:22" x14ac:dyDescent="0.25">
      <c r="B277" s="276">
        <v>3</v>
      </c>
      <c r="C277" s="342">
        <f t="shared" si="48"/>
        <v>1.0896725794872253E-2</v>
      </c>
      <c r="D277" s="163">
        <f t="shared" si="48"/>
        <v>1.2531234664103089E-2</v>
      </c>
      <c r="E277" s="163">
        <f t="shared" si="48"/>
        <v>1.4410919863718551E-2</v>
      </c>
      <c r="F277" s="163">
        <f t="shared" si="48"/>
        <v>1.6572557843276332E-2</v>
      </c>
      <c r="G277" s="163">
        <f t="shared" si="48"/>
        <v>1.905844151976778E-2</v>
      </c>
      <c r="H277" s="163">
        <f t="shared" si="48"/>
        <v>2.1917207747732943E-2</v>
      </c>
      <c r="I277" s="163">
        <f t="shared" si="48"/>
        <v>2.5204788909892886E-2</v>
      </c>
      <c r="J277" s="163">
        <f t="shared" si="48"/>
        <v>2.8985507246376815E-2</v>
      </c>
      <c r="K277" s="105">
        <f t="shared" si="48"/>
        <v>3.3333333333333333E-2</v>
      </c>
      <c r="L277" s="146">
        <f t="shared" si="48"/>
        <v>3.833333333333333E-2</v>
      </c>
      <c r="M277" s="146">
        <f t="shared" si="48"/>
        <v>4.4083333333333329E-2</v>
      </c>
      <c r="N277" s="146">
        <f t="shared" si="48"/>
        <v>5.0695833333333322E-2</v>
      </c>
      <c r="O277" s="146">
        <f t="shared" si="48"/>
        <v>5.8300208333333318E-2</v>
      </c>
      <c r="P277" s="146">
        <f t="shared" si="48"/>
        <v>6.7045239583333305E-2</v>
      </c>
      <c r="Q277" s="279">
        <f t="shared" si="48"/>
        <v>7.7102025520833298E-2</v>
      </c>
      <c r="R277" s="279">
        <f t="shared" si="48"/>
        <v>8.8667329348958282E-2</v>
      </c>
      <c r="S277" s="279">
        <f t="shared" si="48"/>
        <v>0.10196742875130203</v>
      </c>
      <c r="T277" s="279">
        <f t="shared" si="48"/>
        <v>0.11726254306399732</v>
      </c>
      <c r="U277" s="279">
        <f t="shared" si="48"/>
        <v>0.13485192452359693</v>
      </c>
      <c r="V277" s="279">
        <f t="shared" si="48"/>
        <v>0.15507971320213645</v>
      </c>
    </row>
    <row r="278" spans="1:22" x14ac:dyDescent="0.25">
      <c r="B278" s="276">
        <v>4</v>
      </c>
      <c r="C278" s="341">
        <f t="shared" si="48"/>
        <v>8.172544346154189E-3</v>
      </c>
      <c r="D278" s="160">
        <f t="shared" si="48"/>
        <v>9.3984259980773172E-3</v>
      </c>
      <c r="E278" s="160">
        <f t="shared" si="48"/>
        <v>1.0808189897788914E-2</v>
      </c>
      <c r="F278" s="160">
        <f t="shared" si="48"/>
        <v>1.2429418382457249E-2</v>
      </c>
      <c r="G278" s="160">
        <f t="shared" si="48"/>
        <v>1.4293831139825835E-2</v>
      </c>
      <c r="H278" s="160">
        <f t="shared" si="48"/>
        <v>1.6437905810799708E-2</v>
      </c>
      <c r="I278" s="160">
        <f t="shared" si="48"/>
        <v>1.8903591682419663E-2</v>
      </c>
      <c r="J278" s="160">
        <f t="shared" si="48"/>
        <v>2.1739130434782612E-2</v>
      </c>
      <c r="K278" s="98">
        <f t="shared" si="48"/>
        <v>2.5000000000000001E-2</v>
      </c>
      <c r="L278" s="94">
        <f t="shared" si="48"/>
        <v>2.8749999999999998E-2</v>
      </c>
      <c r="M278" s="94">
        <f t="shared" si="48"/>
        <v>3.3062499999999995E-2</v>
      </c>
      <c r="N278" s="94">
        <f t="shared" si="48"/>
        <v>3.802187499999999E-2</v>
      </c>
      <c r="O278" s="94">
        <f t="shared" si="48"/>
        <v>4.3725156249999987E-2</v>
      </c>
      <c r="P278" s="94">
        <f t="shared" si="48"/>
        <v>5.0283929687499979E-2</v>
      </c>
      <c r="Q278" s="278">
        <f t="shared" si="48"/>
        <v>5.782651914062497E-2</v>
      </c>
      <c r="R278" s="278">
        <f t="shared" si="48"/>
        <v>6.6500497011718715E-2</v>
      </c>
      <c r="S278" s="278">
        <f t="shared" si="48"/>
        <v>7.6475571563476522E-2</v>
      </c>
      <c r="T278" s="278">
        <f t="shared" si="48"/>
        <v>8.7946907297997992E-2</v>
      </c>
      <c r="U278" s="278">
        <f t="shared" si="48"/>
        <v>0.10113894339269769</v>
      </c>
      <c r="V278" s="278">
        <f t="shared" si="48"/>
        <v>0.11630978490160233</v>
      </c>
    </row>
    <row r="279" spans="1:22" x14ac:dyDescent="0.25">
      <c r="B279" s="276">
        <v>5</v>
      </c>
      <c r="C279" s="341">
        <f t="shared" si="48"/>
        <v>6.5380354769233508E-3</v>
      </c>
      <c r="D279" s="160">
        <f t="shared" si="48"/>
        <v>7.5187407984618534E-3</v>
      </c>
      <c r="E279" s="160">
        <f t="shared" si="48"/>
        <v>8.6465519182311306E-3</v>
      </c>
      <c r="F279" s="160">
        <f t="shared" si="48"/>
        <v>9.9435347059658001E-3</v>
      </c>
      <c r="G279" s="160">
        <f t="shared" si="48"/>
        <v>1.1435064911860669E-2</v>
      </c>
      <c r="H279" s="160">
        <f t="shared" si="48"/>
        <v>1.3150324648639767E-2</v>
      </c>
      <c r="I279" s="160">
        <f t="shared" si="48"/>
        <v>1.512287334593573E-2</v>
      </c>
      <c r="J279" s="160">
        <f t="shared" si="48"/>
        <v>1.7391304347826091E-2</v>
      </c>
      <c r="K279" s="98">
        <f t="shared" si="48"/>
        <v>0.02</v>
      </c>
      <c r="L279" s="94">
        <f t="shared" si="48"/>
        <v>2.3E-2</v>
      </c>
      <c r="M279" s="94">
        <f t="shared" si="48"/>
        <v>2.6449999999999994E-2</v>
      </c>
      <c r="N279" s="94">
        <f t="shared" si="48"/>
        <v>3.0417499999999993E-2</v>
      </c>
      <c r="O279" s="94">
        <f t="shared" si="48"/>
        <v>3.4980124999999987E-2</v>
      </c>
      <c r="P279" s="94">
        <f t="shared" si="48"/>
        <v>4.0227143749999986E-2</v>
      </c>
      <c r="Q279" s="278">
        <f t="shared" si="48"/>
        <v>4.6261215312499979E-2</v>
      </c>
      <c r="R279" s="278">
        <f t="shared" si="48"/>
        <v>5.3200397609374971E-2</v>
      </c>
      <c r="S279" s="278">
        <f t="shared" si="48"/>
        <v>6.1180457250781216E-2</v>
      </c>
      <c r="T279" s="278">
        <f t="shared" si="48"/>
        <v>7.0357525838398396E-2</v>
      </c>
      <c r="U279" s="278">
        <f t="shared" si="48"/>
        <v>8.0911154714158148E-2</v>
      </c>
      <c r="V279" s="278">
        <f t="shared" si="48"/>
        <v>9.304782792128187E-2</v>
      </c>
    </row>
    <row r="280" spans="1:22" x14ac:dyDescent="0.25">
      <c r="B280" s="276">
        <v>10</v>
      </c>
      <c r="C280" s="342">
        <f t="shared" si="48"/>
        <v>2.844045432461657E-2</v>
      </c>
      <c r="D280" s="163">
        <f t="shared" si="48"/>
        <v>3.2706522473309053E-2</v>
      </c>
      <c r="E280" s="163">
        <f t="shared" si="48"/>
        <v>3.761250084430541E-2</v>
      </c>
      <c r="F280" s="163">
        <f t="shared" si="48"/>
        <v>4.3254375970951213E-2</v>
      </c>
      <c r="G280" s="163">
        <f t="shared" si="48"/>
        <v>4.9742532366593893E-2</v>
      </c>
      <c r="H280" s="163">
        <f t="shared" si="48"/>
        <v>5.7203912221582977E-2</v>
      </c>
      <c r="I280" s="163">
        <f t="shared" si="48"/>
        <v>6.5784499054820422E-2</v>
      </c>
      <c r="J280" s="163">
        <f t="shared" si="48"/>
        <v>7.5652173913043491E-2</v>
      </c>
      <c r="K280" s="105">
        <f t="shared" si="48"/>
        <v>8.6999999999999994E-2</v>
      </c>
      <c r="L280" s="146">
        <f t="shared" si="48"/>
        <v>0.10005</v>
      </c>
      <c r="M280" s="146">
        <f t="shared" si="48"/>
        <v>0.11505749999999999</v>
      </c>
      <c r="N280" s="146">
        <f t="shared" si="48"/>
        <v>0.13231612499999998</v>
      </c>
      <c r="O280" s="146">
        <f t="shared" si="48"/>
        <v>0.15216354374999996</v>
      </c>
      <c r="P280" s="146">
        <f t="shared" si="48"/>
        <v>0.17498807531249994</v>
      </c>
      <c r="Q280" s="279">
        <f t="shared" si="48"/>
        <v>0.20123628660937493</v>
      </c>
      <c r="R280" s="279">
        <f t="shared" si="48"/>
        <v>0.23142172960078114</v>
      </c>
      <c r="S280" s="279">
        <f t="shared" si="48"/>
        <v>0.26613498904089827</v>
      </c>
      <c r="T280" s="279">
        <f t="shared" si="48"/>
        <v>0.306055237397033</v>
      </c>
      <c r="U280" s="279">
        <f t="shared" si="48"/>
        <v>0.35196352300658795</v>
      </c>
      <c r="V280" s="279">
        <f t="shared" si="48"/>
        <v>0.40475805145757604</v>
      </c>
    </row>
    <row r="281" spans="1:22" x14ac:dyDescent="0.25">
      <c r="B281" s="276">
        <v>20</v>
      </c>
      <c r="C281" s="341">
        <f t="shared" si="48"/>
        <v>5.0179422285386723E-2</v>
      </c>
      <c r="D281" s="160">
        <f t="shared" si="48"/>
        <v>5.770633562819473E-2</v>
      </c>
      <c r="E281" s="160">
        <f t="shared" si="48"/>
        <v>6.6362285972423926E-2</v>
      </c>
      <c r="F281" s="160">
        <f t="shared" si="48"/>
        <v>7.6316628868287509E-2</v>
      </c>
      <c r="G281" s="160">
        <f t="shared" si="48"/>
        <v>8.7764123198530622E-2</v>
      </c>
      <c r="H281" s="160">
        <f t="shared" si="48"/>
        <v>0.1009287416783102</v>
      </c>
      <c r="I281" s="160">
        <f t="shared" si="48"/>
        <v>0.11606805293005673</v>
      </c>
      <c r="J281" s="160">
        <f t="shared" si="48"/>
        <v>0.13347826086956521</v>
      </c>
      <c r="K281" s="98">
        <f t="shared" si="48"/>
        <v>0.1535</v>
      </c>
      <c r="L281" s="94">
        <f t="shared" si="48"/>
        <v>0.17652499999999999</v>
      </c>
      <c r="M281" s="94">
        <f t="shared" si="48"/>
        <v>0.20300374999999998</v>
      </c>
      <c r="N281" s="94">
        <f t="shared" si="48"/>
        <v>0.23345431249999993</v>
      </c>
      <c r="O281" s="94">
        <f t="shared" si="48"/>
        <v>0.26847245937499992</v>
      </c>
      <c r="P281" s="94">
        <f t="shared" si="48"/>
        <v>0.30874332828124984</v>
      </c>
      <c r="Q281" s="278">
        <f t="shared" si="48"/>
        <v>0.35505482752343731</v>
      </c>
      <c r="R281" s="278">
        <f t="shared" si="48"/>
        <v>0.40831305165195292</v>
      </c>
      <c r="S281" s="278">
        <f t="shared" si="48"/>
        <v>0.46956000939974585</v>
      </c>
      <c r="T281" s="278">
        <f t="shared" si="48"/>
        <v>0.53999401080970766</v>
      </c>
      <c r="U281" s="278">
        <f t="shared" si="48"/>
        <v>0.62099311243116384</v>
      </c>
      <c r="V281" s="278">
        <f t="shared" si="48"/>
        <v>0.71414207929583839</v>
      </c>
    </row>
    <row r="282" spans="1:22" x14ac:dyDescent="0.25">
      <c r="B282" s="276">
        <v>30</v>
      </c>
      <c r="C282" s="341">
        <f t="shared" si="48"/>
        <v>6.1239598967182056E-2</v>
      </c>
      <c r="D282" s="160">
        <f t="shared" si="48"/>
        <v>7.0425538812259367E-2</v>
      </c>
      <c r="E282" s="160">
        <f t="shared" si="48"/>
        <v>8.0989369634098252E-2</v>
      </c>
      <c r="F282" s="160">
        <f t="shared" si="48"/>
        <v>9.3137775079212989E-2</v>
      </c>
      <c r="G282" s="160">
        <f t="shared" si="48"/>
        <v>0.10710844134109493</v>
      </c>
      <c r="H282" s="160">
        <f t="shared" si="48"/>
        <v>0.12317470754225915</v>
      </c>
      <c r="I282" s="160">
        <f t="shared" si="48"/>
        <v>0.141650913673598</v>
      </c>
      <c r="J282" s="160">
        <f t="shared" si="48"/>
        <v>0.16289855072463769</v>
      </c>
      <c r="K282" s="98">
        <f t="shared" si="48"/>
        <v>0.18733333333333332</v>
      </c>
      <c r="L282" s="94">
        <f t="shared" si="48"/>
        <v>0.21543333333333331</v>
      </c>
      <c r="M282" s="94">
        <f t="shared" si="48"/>
        <v>0.24774833333333329</v>
      </c>
      <c r="N282" s="94">
        <f t="shared" si="48"/>
        <v>0.2849105833333333</v>
      </c>
      <c r="O282" s="94">
        <f t="shared" si="48"/>
        <v>0.32764717083333322</v>
      </c>
      <c r="P282" s="94">
        <f t="shared" si="48"/>
        <v>0.3767942464583332</v>
      </c>
      <c r="Q282" s="278">
        <f t="shared" si="48"/>
        <v>0.43331338342708314</v>
      </c>
      <c r="R282" s="278">
        <f t="shared" si="48"/>
        <v>0.49831039094114554</v>
      </c>
      <c r="S282" s="278">
        <f t="shared" si="48"/>
        <v>0.57305694958231734</v>
      </c>
      <c r="T282" s="278">
        <f t="shared" si="48"/>
        <v>0.65901549201966481</v>
      </c>
      <c r="U282" s="278">
        <f t="shared" si="48"/>
        <v>0.75786781582261453</v>
      </c>
      <c r="V282" s="278">
        <f t="shared" si="48"/>
        <v>0.87154798819600665</v>
      </c>
    </row>
    <row r="283" spans="1:22" x14ac:dyDescent="0.25">
      <c r="B283" s="276">
        <v>40</v>
      </c>
      <c r="C283" s="341">
        <f t="shared" si="48"/>
        <v>6.8485921620772119E-2</v>
      </c>
      <c r="D283" s="160">
        <f t="shared" si="48"/>
        <v>7.8758809863887919E-2</v>
      </c>
      <c r="E283" s="160">
        <f t="shared" si="48"/>
        <v>9.0572631343471099E-2</v>
      </c>
      <c r="F283" s="160">
        <f t="shared" si="48"/>
        <v>0.10415852604499176</v>
      </c>
      <c r="G283" s="160">
        <f t="shared" si="48"/>
        <v>0.11978230495174051</v>
      </c>
      <c r="H283" s="160">
        <f t="shared" si="48"/>
        <v>0.13774965069450157</v>
      </c>
      <c r="I283" s="160">
        <f t="shared" si="48"/>
        <v>0.15841209829867681</v>
      </c>
      <c r="J283" s="160">
        <f t="shared" si="48"/>
        <v>0.1821739130434783</v>
      </c>
      <c r="K283" s="98">
        <f t="shared" si="48"/>
        <v>0.20950000000000002</v>
      </c>
      <c r="L283" s="94">
        <f t="shared" si="48"/>
        <v>0.240925</v>
      </c>
      <c r="M283" s="94">
        <f t="shared" si="48"/>
        <v>0.27706375</v>
      </c>
      <c r="N283" s="94">
        <f t="shared" si="48"/>
        <v>0.31862331249999998</v>
      </c>
      <c r="O283" s="94">
        <f t="shared" si="48"/>
        <v>0.36641680937499993</v>
      </c>
      <c r="P283" s="94">
        <f t="shared" si="48"/>
        <v>0.42137933078124989</v>
      </c>
      <c r="Q283" s="278">
        <f t="shared" si="48"/>
        <v>0.48458623039843729</v>
      </c>
      <c r="R283" s="278">
        <f t="shared" si="48"/>
        <v>0.55727416495820292</v>
      </c>
      <c r="S283" s="278">
        <f t="shared" si="48"/>
        <v>0.64086528970193324</v>
      </c>
      <c r="T283" s="278">
        <f t="shared" si="48"/>
        <v>0.73699508315722317</v>
      </c>
      <c r="U283" s="278">
        <f t="shared" si="48"/>
        <v>0.84754434563080649</v>
      </c>
      <c r="V283" s="278">
        <f t="shared" si="48"/>
        <v>0.97467599747542744</v>
      </c>
    </row>
    <row r="284" spans="1:22" x14ac:dyDescent="0.25">
      <c r="B284" s="276">
        <v>50</v>
      </c>
      <c r="C284" s="341">
        <f t="shared" si="48"/>
        <v>7.7541100756310932E-2</v>
      </c>
      <c r="D284" s="160">
        <f t="shared" si="48"/>
        <v>8.9172265869757558E-2</v>
      </c>
      <c r="E284" s="160">
        <f t="shared" si="48"/>
        <v>0.10254810575022119</v>
      </c>
      <c r="F284" s="160">
        <f t="shared" si="48"/>
        <v>0.11793032161275435</v>
      </c>
      <c r="G284" s="160">
        <f t="shared" si="48"/>
        <v>0.13561986985466751</v>
      </c>
      <c r="H284" s="160">
        <f t="shared" si="48"/>
        <v>0.15596285033286761</v>
      </c>
      <c r="I284" s="160">
        <f t="shared" si="48"/>
        <v>0.17935727788279773</v>
      </c>
      <c r="J284" s="160">
        <f t="shared" si="48"/>
        <v>0.20626086956521739</v>
      </c>
      <c r="K284" s="98">
        <f t="shared" si="48"/>
        <v>0.23719999999999999</v>
      </c>
      <c r="L284" s="94">
        <f t="shared" si="48"/>
        <v>0.27277999999999997</v>
      </c>
      <c r="M284" s="94">
        <f t="shared" si="48"/>
        <v>0.31369699999999989</v>
      </c>
      <c r="N284" s="94">
        <f t="shared" si="48"/>
        <v>0.36075154999999987</v>
      </c>
      <c r="O284" s="94">
        <f t="shared" si="48"/>
        <v>0.41486428249999979</v>
      </c>
      <c r="P284" s="94">
        <f t="shared" si="48"/>
        <v>0.47709392487499974</v>
      </c>
      <c r="Q284" s="278">
        <f t="shared" si="48"/>
        <v>0.54865801360624966</v>
      </c>
      <c r="R284" s="278">
        <f t="shared" si="48"/>
        <v>0.63095671564718714</v>
      </c>
      <c r="S284" s="278">
        <f t="shared" si="48"/>
        <v>0.72560022299426519</v>
      </c>
      <c r="T284" s="278">
        <f t="shared" si="48"/>
        <v>0.83444025644340503</v>
      </c>
      <c r="U284" s="278">
        <f t="shared" si="48"/>
        <v>0.95960629490991567</v>
      </c>
      <c r="V284" s="278">
        <f t="shared" si="48"/>
        <v>1.103547239146403</v>
      </c>
    </row>
    <row r="285" spans="1:22" x14ac:dyDescent="0.25">
      <c r="B285" s="276">
        <v>60</v>
      </c>
      <c r="C285" s="341">
        <f t="shared" si="48"/>
        <v>8.6029650150516418E-2</v>
      </c>
      <c r="D285" s="160">
        <f t="shared" si="48"/>
        <v>9.8934097673093871E-2</v>
      </c>
      <c r="E285" s="160">
        <f t="shared" si="48"/>
        <v>0.11377421232405795</v>
      </c>
      <c r="F285" s="160">
        <f t="shared" si="48"/>
        <v>0.13084034417266663</v>
      </c>
      <c r="G285" s="160">
        <f t="shared" si="48"/>
        <v>0.1504663957985666</v>
      </c>
      <c r="H285" s="160">
        <f t="shared" si="48"/>
        <v>0.17303635516835156</v>
      </c>
      <c r="I285" s="160">
        <f t="shared" si="48"/>
        <v>0.19899180844360431</v>
      </c>
      <c r="J285" s="160">
        <f t="shared" si="48"/>
        <v>0.22884057971014496</v>
      </c>
      <c r="K285" s="98">
        <f t="shared" si="48"/>
        <v>0.26316666666666666</v>
      </c>
      <c r="L285" s="94">
        <f t="shared" si="48"/>
        <v>0.30264166666666659</v>
      </c>
      <c r="M285" s="94">
        <f t="shared" si="48"/>
        <v>0.34803791666666656</v>
      </c>
      <c r="N285" s="94">
        <f t="shared" si="48"/>
        <v>0.40024360416666649</v>
      </c>
      <c r="O285" s="94">
        <f t="shared" si="48"/>
        <v>0.46028014479166646</v>
      </c>
      <c r="P285" s="94">
        <f t="shared" si="48"/>
        <v>0.5293221665104163</v>
      </c>
      <c r="Q285" s="278">
        <f t="shared" si="48"/>
        <v>0.60872049148697871</v>
      </c>
      <c r="R285" s="278">
        <f t="shared" si="48"/>
        <v>0.70002856521002543</v>
      </c>
      <c r="S285" s="278">
        <f t="shared" si="48"/>
        <v>0.80503284999152913</v>
      </c>
      <c r="T285" s="278">
        <f t="shared" si="48"/>
        <v>0.92578777749025853</v>
      </c>
      <c r="U285" s="278">
        <f t="shared" si="48"/>
        <v>1.0646559441137973</v>
      </c>
      <c r="V285" s="278">
        <f t="shared" si="48"/>
        <v>1.2243543357308666</v>
      </c>
    </row>
    <row r="286" spans="1:22" x14ac:dyDescent="0.25">
      <c r="B286" s="276">
        <v>70</v>
      </c>
      <c r="C286" s="342">
        <f t="shared" si="48"/>
        <v>9.1859398450773067E-2</v>
      </c>
      <c r="D286" s="163">
        <f t="shared" si="48"/>
        <v>0.10563830821838902</v>
      </c>
      <c r="E286" s="163">
        <f t="shared" si="48"/>
        <v>0.12148405445114736</v>
      </c>
      <c r="F286" s="163">
        <f t="shared" si="48"/>
        <v>0.13970666261881948</v>
      </c>
      <c r="G286" s="163">
        <f t="shared" si="48"/>
        <v>0.16066266201164239</v>
      </c>
      <c r="H286" s="163">
        <f t="shared" si="48"/>
        <v>0.18476206131338871</v>
      </c>
      <c r="I286" s="163">
        <f t="shared" si="48"/>
        <v>0.212476370510397</v>
      </c>
      <c r="J286" s="163">
        <f t="shared" si="48"/>
        <v>0.24434782608695654</v>
      </c>
      <c r="K286" s="105">
        <f t="shared" si="48"/>
        <v>0.28100000000000003</v>
      </c>
      <c r="L286" s="146">
        <f t="shared" si="48"/>
        <v>0.32314999999999999</v>
      </c>
      <c r="M286" s="146">
        <f t="shared" si="48"/>
        <v>0.37162249999999997</v>
      </c>
      <c r="N286" s="146">
        <f t="shared" si="48"/>
        <v>0.42736587499999995</v>
      </c>
      <c r="O286" s="146">
        <f t="shared" si="48"/>
        <v>0.49147075624999997</v>
      </c>
      <c r="P286" s="146">
        <f t="shared" si="48"/>
        <v>0.56519136968749994</v>
      </c>
      <c r="Q286" s="279">
        <f t="shared" si="48"/>
        <v>0.64997007514062488</v>
      </c>
      <c r="R286" s="279">
        <f t="shared" si="48"/>
        <v>0.74746558641171856</v>
      </c>
      <c r="S286" s="279">
        <f t="shared" si="48"/>
        <v>0.85958542437347629</v>
      </c>
      <c r="T286" s="279">
        <f t="shared" si="48"/>
        <v>0.98852323802949782</v>
      </c>
      <c r="U286" s="279">
        <f t="shared" si="48"/>
        <v>1.1368017237339223</v>
      </c>
      <c r="V286" s="279">
        <f t="shared" si="48"/>
        <v>1.3073219822940105</v>
      </c>
    </row>
    <row r="291" spans="1:22" x14ac:dyDescent="0.25">
      <c r="B291" s="280">
        <v>0.9</v>
      </c>
      <c r="C291" s="281" t="s">
        <v>42</v>
      </c>
      <c r="D291" s="282"/>
      <c r="E291" s="282"/>
      <c r="F291" s="282"/>
      <c r="G291" s="282"/>
      <c r="H291" s="282"/>
      <c r="I291" s="282"/>
      <c r="J291" s="282"/>
      <c r="K291" s="283"/>
      <c r="L291" s="282"/>
      <c r="M291" s="282"/>
      <c r="N291" s="282"/>
      <c r="O291" s="282"/>
      <c r="P291" s="67"/>
    </row>
    <row r="292" spans="1:22" x14ac:dyDescent="0.25">
      <c r="B292" s="284">
        <v>0.96</v>
      </c>
      <c r="C292" s="47" t="s">
        <v>43</v>
      </c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70"/>
    </row>
    <row r="293" spans="1:22" x14ac:dyDescent="0.25">
      <c r="B293" s="285">
        <v>85</v>
      </c>
      <c r="C293" s="41" t="s">
        <v>44</v>
      </c>
      <c r="D293" s="47"/>
      <c r="E293" s="47"/>
      <c r="F293" s="47"/>
      <c r="G293" s="47"/>
      <c r="H293" s="41" t="s">
        <v>121</v>
      </c>
      <c r="I293" s="47"/>
      <c r="J293" s="47"/>
      <c r="K293" s="47"/>
      <c r="L293" s="47"/>
      <c r="M293" s="47"/>
      <c r="N293" s="47"/>
      <c r="O293" s="47"/>
      <c r="P293" s="70"/>
    </row>
    <row r="294" spans="1:22" x14ac:dyDescent="0.25">
      <c r="B294" s="284"/>
      <c r="C294" s="41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70"/>
    </row>
    <row r="295" spans="1:22" x14ac:dyDescent="0.25">
      <c r="B295" s="286" t="s">
        <v>75</v>
      </c>
      <c r="C295" s="41"/>
      <c r="D295" s="47"/>
      <c r="E295" s="47"/>
      <c r="F295" s="47"/>
      <c r="G295" s="47"/>
      <c r="H295" s="47"/>
      <c r="I295" s="47"/>
      <c r="J295" s="47"/>
      <c r="K295" s="343" t="s">
        <v>79</v>
      </c>
      <c r="L295" s="47"/>
      <c r="M295" s="47"/>
      <c r="N295" s="47"/>
      <c r="O295" s="47"/>
      <c r="P295" s="70"/>
    </row>
    <row r="296" spans="1:22" x14ac:dyDescent="0.25">
      <c r="B296" s="284"/>
      <c r="C296" s="41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70"/>
    </row>
    <row r="297" spans="1:22" x14ac:dyDescent="0.25">
      <c r="B297" s="288"/>
      <c r="C297" s="47"/>
      <c r="D297" s="202"/>
      <c r="E297" s="202"/>
      <c r="F297" s="202"/>
      <c r="G297" s="202"/>
      <c r="H297" s="202"/>
      <c r="I297" s="202"/>
      <c r="J297" s="202"/>
      <c r="K297" s="202"/>
      <c r="L297" s="202"/>
      <c r="M297" s="202"/>
      <c r="N297" s="202"/>
      <c r="O297" s="202"/>
      <c r="P297" s="344"/>
    </row>
    <row r="298" spans="1:22" x14ac:dyDescent="0.25">
      <c r="A298" s="217" t="s">
        <v>27</v>
      </c>
      <c r="B298" s="291"/>
      <c r="C298" s="292"/>
      <c r="D298" s="293" t="s">
        <v>16</v>
      </c>
      <c r="E298" s="293" t="s">
        <v>15</v>
      </c>
      <c r="F298" s="294" t="s">
        <v>14</v>
      </c>
      <c r="G298" s="294" t="s">
        <v>13</v>
      </c>
      <c r="H298" s="294" t="s">
        <v>3</v>
      </c>
      <c r="I298" s="294" t="s">
        <v>4</v>
      </c>
      <c r="J298" s="294" t="s">
        <v>5</v>
      </c>
      <c r="K298" s="294" t="s">
        <v>6</v>
      </c>
      <c r="L298" s="294" t="s">
        <v>20</v>
      </c>
      <c r="M298" s="294" t="s">
        <v>21</v>
      </c>
      <c r="N298" s="294" t="s">
        <v>22</v>
      </c>
      <c r="O298" s="294" t="s">
        <v>23</v>
      </c>
      <c r="P298" s="295" t="s">
        <v>24</v>
      </c>
      <c r="Q298" s="274"/>
      <c r="R298" s="274"/>
      <c r="S298" s="274"/>
      <c r="T298" s="274"/>
      <c r="U298" s="274"/>
      <c r="V298" s="274"/>
    </row>
    <row r="299" spans="1:22" x14ac:dyDescent="0.25">
      <c r="B299" s="296" t="s">
        <v>2</v>
      </c>
      <c r="C299" s="297" t="s">
        <v>41</v>
      </c>
      <c r="D299" s="294" t="s">
        <v>41</v>
      </c>
      <c r="E299" s="294" t="s">
        <v>41</v>
      </c>
      <c r="F299" s="294" t="s">
        <v>41</v>
      </c>
      <c r="G299" s="294" t="s">
        <v>41</v>
      </c>
      <c r="H299" s="294" t="s">
        <v>41</v>
      </c>
      <c r="I299" s="294" t="s">
        <v>41</v>
      </c>
      <c r="J299" s="294" t="s">
        <v>40</v>
      </c>
      <c r="K299" s="294" t="s">
        <v>40</v>
      </c>
      <c r="L299" s="294" t="s">
        <v>40</v>
      </c>
      <c r="M299" s="294" t="s">
        <v>40</v>
      </c>
      <c r="N299" s="294" t="s">
        <v>40</v>
      </c>
      <c r="O299" s="294" t="s">
        <v>40</v>
      </c>
      <c r="P299" s="295" t="s">
        <v>40</v>
      </c>
      <c r="Q299" s="298" t="s">
        <v>40</v>
      </c>
      <c r="R299" s="298" t="s">
        <v>40</v>
      </c>
      <c r="S299" s="298" t="s">
        <v>40</v>
      </c>
      <c r="T299" s="298" t="s">
        <v>40</v>
      </c>
      <c r="U299" s="298" t="s">
        <v>40</v>
      </c>
      <c r="V299" s="298" t="s">
        <v>40</v>
      </c>
    </row>
    <row r="300" spans="1:22" x14ac:dyDescent="0.25">
      <c r="B300" s="296">
        <v>1</v>
      </c>
      <c r="C300" s="299">
        <f>SQRT(12*32.2*C275^2/(4*$B$293*($B$292*56)*$B$291^2))</f>
        <v>5.2810981386668711E-3</v>
      </c>
      <c r="D300" s="300">
        <f t="shared" ref="D300:V311" si="49">SQRT(12*32.2*D275^2/(4*$B$293*($B$292*56)*$B$291^2))</f>
        <v>6.0732628594669024E-3</v>
      </c>
      <c r="E300" s="300">
        <f t="shared" si="49"/>
        <v>6.9842522883869365E-3</v>
      </c>
      <c r="F300" s="300">
        <f t="shared" si="49"/>
        <v>8.031890131644976E-3</v>
      </c>
      <c r="G300" s="300">
        <f t="shared" si="49"/>
        <v>9.2366736513917209E-3</v>
      </c>
      <c r="H300" s="300">
        <f t="shared" si="49"/>
        <v>1.0622174699100479E-2</v>
      </c>
      <c r="I300" s="300">
        <f t="shared" si="49"/>
        <v>1.2215500903965551E-2</v>
      </c>
      <c r="J300" s="300">
        <f t="shared" si="49"/>
        <v>1.404782603956038E-2</v>
      </c>
      <c r="K300" s="301">
        <f>SQRT(12*32.2*K275^2/(4*$B$293*($B$292*56)*$B$291^2))</f>
        <v>1.6154999945494439E-2</v>
      </c>
      <c r="L300" s="300">
        <f t="shared" si="49"/>
        <v>1.8578249937318599E-2</v>
      </c>
      <c r="M300" s="300">
        <f t="shared" si="49"/>
        <v>2.1364987427916388E-2</v>
      </c>
      <c r="N300" s="300">
        <f t="shared" si="49"/>
        <v>2.4569735542103843E-2</v>
      </c>
      <c r="O300" s="300">
        <f t="shared" si="49"/>
        <v>2.825519587341942E-2</v>
      </c>
      <c r="P300" s="302">
        <f t="shared" si="49"/>
        <v>3.249347525443233E-2</v>
      </c>
      <c r="Q300" s="303">
        <f t="shared" si="49"/>
        <v>3.7367496542597176E-2</v>
      </c>
      <c r="R300" s="303">
        <f t="shared" si="49"/>
        <v>4.2972621023986746E-2</v>
      </c>
      <c r="S300" s="303">
        <f t="shared" si="49"/>
        <v>4.9418514177584763E-2</v>
      </c>
      <c r="T300" s="303">
        <f t="shared" si="49"/>
        <v>5.6831291304222473E-2</v>
      </c>
      <c r="U300" s="303">
        <f t="shared" si="49"/>
        <v>6.5355984999855843E-2</v>
      </c>
      <c r="V300" s="303">
        <f t="shared" si="49"/>
        <v>7.5159382749834205E-2</v>
      </c>
    </row>
    <row r="301" spans="1:22" x14ac:dyDescent="0.25">
      <c r="B301" s="296">
        <v>2</v>
      </c>
      <c r="C301" s="299">
        <f t="shared" ref="C301:J311" si="50">SQRT(12*32.2*C276^2/(4*$B$293*($B$292*56)*$B$291^2))</f>
        <v>2.6405490693334355E-3</v>
      </c>
      <c r="D301" s="300">
        <f t="shared" si="50"/>
        <v>3.0366314297334512E-3</v>
      </c>
      <c r="E301" s="300">
        <f t="shared" si="50"/>
        <v>3.4921261441934683E-3</v>
      </c>
      <c r="F301" s="300">
        <f t="shared" si="50"/>
        <v>4.015945065822488E-3</v>
      </c>
      <c r="G301" s="300">
        <f t="shared" si="50"/>
        <v>4.6183368256958604E-3</v>
      </c>
      <c r="H301" s="300">
        <f t="shared" si="50"/>
        <v>5.3110873495502394E-3</v>
      </c>
      <c r="I301" s="300">
        <f t="shared" si="50"/>
        <v>6.1077504519827753E-3</v>
      </c>
      <c r="J301" s="300">
        <f t="shared" si="50"/>
        <v>7.0239130197801902E-3</v>
      </c>
      <c r="K301" s="301">
        <f t="shared" si="49"/>
        <v>8.0774999727472197E-3</v>
      </c>
      <c r="L301" s="300">
        <f t="shared" si="49"/>
        <v>9.2891249686592996E-3</v>
      </c>
      <c r="M301" s="300">
        <f t="shared" si="49"/>
        <v>1.0682493713958194E-2</v>
      </c>
      <c r="N301" s="300">
        <f t="shared" si="49"/>
        <v>1.2284867771051922E-2</v>
      </c>
      <c r="O301" s="300">
        <f t="shared" si="49"/>
        <v>1.412759793670971E-2</v>
      </c>
      <c r="P301" s="302">
        <f t="shared" si="49"/>
        <v>1.6246737627216165E-2</v>
      </c>
      <c r="Q301" s="303">
        <f t="shared" si="49"/>
        <v>1.8683748271298588E-2</v>
      </c>
      <c r="R301" s="303">
        <f t="shared" si="49"/>
        <v>2.1486310511993373E-2</v>
      </c>
      <c r="S301" s="303">
        <f t="shared" si="49"/>
        <v>2.4709257088792382E-2</v>
      </c>
      <c r="T301" s="303">
        <f t="shared" si="49"/>
        <v>2.8415645652111236E-2</v>
      </c>
      <c r="U301" s="303">
        <f t="shared" si="49"/>
        <v>3.2677992499927921E-2</v>
      </c>
      <c r="V301" s="303">
        <f t="shared" si="49"/>
        <v>3.7579691374917103E-2</v>
      </c>
    </row>
    <row r="302" spans="1:22" x14ac:dyDescent="0.25">
      <c r="B302" s="296">
        <v>3</v>
      </c>
      <c r="C302" s="305">
        <f t="shared" si="50"/>
        <v>1.7603660462222905E-3</v>
      </c>
      <c r="D302" s="306">
        <f t="shared" si="50"/>
        <v>2.0244209531556337E-3</v>
      </c>
      <c r="E302" s="306">
        <f t="shared" si="50"/>
        <v>2.3280840961289787E-3</v>
      </c>
      <c r="F302" s="306">
        <f t="shared" si="50"/>
        <v>2.6772967105483255E-3</v>
      </c>
      <c r="G302" s="306">
        <f t="shared" si="50"/>
        <v>3.0788912171305742E-3</v>
      </c>
      <c r="H302" s="306">
        <f t="shared" si="50"/>
        <v>3.5407248997001593E-3</v>
      </c>
      <c r="I302" s="306">
        <f t="shared" si="50"/>
        <v>4.071833634655183E-3</v>
      </c>
      <c r="J302" s="306">
        <f t="shared" si="50"/>
        <v>4.6826086798534604E-3</v>
      </c>
      <c r="K302" s="307">
        <f t="shared" si="49"/>
        <v>5.3849999818314787E-3</v>
      </c>
      <c r="L302" s="306">
        <f t="shared" si="49"/>
        <v>6.1927499791061998E-3</v>
      </c>
      <c r="M302" s="306">
        <f t="shared" si="49"/>
        <v>7.1216624759721297E-3</v>
      </c>
      <c r="N302" s="306">
        <f t="shared" si="49"/>
        <v>8.1899118473679478E-3</v>
      </c>
      <c r="O302" s="306">
        <f t="shared" si="49"/>
        <v>9.4183986244731396E-3</v>
      </c>
      <c r="P302" s="308">
        <f t="shared" si="49"/>
        <v>1.0831158418144108E-2</v>
      </c>
      <c r="Q302" s="309">
        <f t="shared" si="49"/>
        <v>1.2455832180865725E-2</v>
      </c>
      <c r="R302" s="309">
        <f t="shared" si="49"/>
        <v>1.4324207007995582E-2</v>
      </c>
      <c r="S302" s="309">
        <f t="shared" si="49"/>
        <v>1.6472838059194923E-2</v>
      </c>
      <c r="T302" s="309">
        <f t="shared" si="49"/>
        <v>1.8943763768074155E-2</v>
      </c>
      <c r="U302" s="309">
        <f t="shared" si="49"/>
        <v>2.1785328333285284E-2</v>
      </c>
      <c r="V302" s="309">
        <f t="shared" si="49"/>
        <v>2.5053127583278073E-2</v>
      </c>
    </row>
    <row r="303" spans="1:22" x14ac:dyDescent="0.25">
      <c r="B303" s="296">
        <v>4</v>
      </c>
      <c r="C303" s="299">
        <f t="shared" si="50"/>
        <v>1.3202745346667178E-3</v>
      </c>
      <c r="D303" s="300">
        <f t="shared" si="50"/>
        <v>1.5183157148667256E-3</v>
      </c>
      <c r="E303" s="300">
        <f t="shared" si="50"/>
        <v>1.7460630720967341E-3</v>
      </c>
      <c r="F303" s="300">
        <f t="shared" si="50"/>
        <v>2.007972532911244E-3</v>
      </c>
      <c r="G303" s="300">
        <f t="shared" si="50"/>
        <v>2.3091684128479302E-3</v>
      </c>
      <c r="H303" s="300">
        <f t="shared" si="50"/>
        <v>2.6555436747751197E-3</v>
      </c>
      <c r="I303" s="300">
        <f t="shared" si="50"/>
        <v>3.0538752259913877E-3</v>
      </c>
      <c r="J303" s="300">
        <f t="shared" si="50"/>
        <v>3.5119565098900951E-3</v>
      </c>
      <c r="K303" s="301">
        <f t="shared" si="49"/>
        <v>4.0387499863736099E-3</v>
      </c>
      <c r="L303" s="300">
        <f t="shared" si="49"/>
        <v>4.6445624843296498E-3</v>
      </c>
      <c r="M303" s="300">
        <f t="shared" si="49"/>
        <v>5.3412468569790971E-3</v>
      </c>
      <c r="N303" s="300">
        <f t="shared" si="49"/>
        <v>6.1424338855259608E-3</v>
      </c>
      <c r="O303" s="300">
        <f t="shared" si="49"/>
        <v>7.0637989683548551E-3</v>
      </c>
      <c r="P303" s="302">
        <f t="shared" si="49"/>
        <v>8.1233688136080826E-3</v>
      </c>
      <c r="Q303" s="303">
        <f t="shared" si="49"/>
        <v>9.3418741356492939E-3</v>
      </c>
      <c r="R303" s="303">
        <f t="shared" si="49"/>
        <v>1.0743155255996686E-2</v>
      </c>
      <c r="S303" s="303">
        <f t="shared" si="49"/>
        <v>1.2354628544396191E-2</v>
      </c>
      <c r="T303" s="303">
        <f t="shared" si="49"/>
        <v>1.4207822826055618E-2</v>
      </c>
      <c r="U303" s="303">
        <f t="shared" si="49"/>
        <v>1.6338996249963961E-2</v>
      </c>
      <c r="V303" s="303">
        <f t="shared" si="49"/>
        <v>1.8789845687458551E-2</v>
      </c>
    </row>
    <row r="304" spans="1:22" x14ac:dyDescent="0.25">
      <c r="B304" s="296">
        <v>5</v>
      </c>
      <c r="C304" s="299">
        <f t="shared" si="50"/>
        <v>1.0562196277333741E-3</v>
      </c>
      <c r="D304" s="300">
        <f t="shared" si="50"/>
        <v>1.2146525718933804E-3</v>
      </c>
      <c r="E304" s="300">
        <f t="shared" si="50"/>
        <v>1.3968504576773874E-3</v>
      </c>
      <c r="F304" s="300">
        <f t="shared" si="50"/>
        <v>1.6063780263289953E-3</v>
      </c>
      <c r="G304" s="300">
        <f t="shared" si="50"/>
        <v>1.8473347302783445E-3</v>
      </c>
      <c r="H304" s="300">
        <f t="shared" si="50"/>
        <v>2.1244349398200956E-3</v>
      </c>
      <c r="I304" s="300">
        <f t="shared" si="50"/>
        <v>2.4431001807931098E-3</v>
      </c>
      <c r="J304" s="300">
        <f t="shared" si="50"/>
        <v>2.8095652079120764E-3</v>
      </c>
      <c r="K304" s="301">
        <f t="shared" si="49"/>
        <v>3.2309999890988875E-3</v>
      </c>
      <c r="L304" s="300">
        <f t="shared" si="49"/>
        <v>3.7156499874637199E-3</v>
      </c>
      <c r="M304" s="300">
        <f t="shared" si="49"/>
        <v>4.2729974855832773E-3</v>
      </c>
      <c r="N304" s="300">
        <f t="shared" si="49"/>
        <v>4.9139471084207699E-3</v>
      </c>
      <c r="O304" s="300">
        <f t="shared" si="49"/>
        <v>5.6510391746838837E-3</v>
      </c>
      <c r="P304" s="302">
        <f t="shared" si="49"/>
        <v>6.4986950508864666E-3</v>
      </c>
      <c r="Q304" s="303">
        <f t="shared" si="49"/>
        <v>7.4734993085194355E-3</v>
      </c>
      <c r="R304" s="303">
        <f t="shared" si="49"/>
        <v>8.5945242047973502E-3</v>
      </c>
      <c r="S304" s="303">
        <f t="shared" si="49"/>
        <v>9.8837028355169519E-3</v>
      </c>
      <c r="T304" s="303">
        <f t="shared" si="49"/>
        <v>1.1366258260844496E-2</v>
      </c>
      <c r="U304" s="303">
        <f t="shared" si="49"/>
        <v>1.3071196999971169E-2</v>
      </c>
      <c r="V304" s="303">
        <f t="shared" si="49"/>
        <v>1.5031876549966842E-2</v>
      </c>
    </row>
    <row r="305" spans="1:22" x14ac:dyDescent="0.25">
      <c r="B305" s="296">
        <v>10</v>
      </c>
      <c r="C305" s="305">
        <f t="shared" si="50"/>
        <v>4.5945553806401767E-3</v>
      </c>
      <c r="D305" s="306">
        <f t="shared" si="50"/>
        <v>5.2837386877362036E-3</v>
      </c>
      <c r="E305" s="306">
        <f t="shared" si="50"/>
        <v>6.0762994908966335E-3</v>
      </c>
      <c r="F305" s="306">
        <f t="shared" si="50"/>
        <v>6.987744414531127E-3</v>
      </c>
      <c r="G305" s="306">
        <f t="shared" si="50"/>
        <v>8.0359060767107946E-3</v>
      </c>
      <c r="H305" s="306">
        <f t="shared" si="50"/>
        <v>9.2412919882174146E-3</v>
      </c>
      <c r="I305" s="306">
        <f t="shared" si="50"/>
        <v>1.0627485786450026E-2</v>
      </c>
      <c r="J305" s="306">
        <f t="shared" si="50"/>
        <v>1.2221608654417532E-2</v>
      </c>
      <c r="K305" s="307">
        <f t="shared" si="49"/>
        <v>1.4054849952580158E-2</v>
      </c>
      <c r="L305" s="306">
        <f t="shared" si="49"/>
        <v>1.6163077445467185E-2</v>
      </c>
      <c r="M305" s="306">
        <f t="shared" si="49"/>
        <v>1.8587539062287259E-2</v>
      </c>
      <c r="N305" s="306">
        <f t="shared" si="49"/>
        <v>2.1375669921630348E-2</v>
      </c>
      <c r="O305" s="306">
        <f t="shared" si="49"/>
        <v>2.4582020409874897E-2</v>
      </c>
      <c r="P305" s="308">
        <f t="shared" si="49"/>
        <v>2.8269323471356127E-2</v>
      </c>
      <c r="Q305" s="309">
        <f t="shared" si="49"/>
        <v>3.2509721992059544E-2</v>
      </c>
      <c r="R305" s="309">
        <f t="shared" si="49"/>
        <v>3.7386180290868473E-2</v>
      </c>
      <c r="S305" s="309">
        <f t="shared" si="49"/>
        <v>4.2994107334498738E-2</v>
      </c>
      <c r="T305" s="309">
        <f t="shared" si="49"/>
        <v>4.9443223434673549E-2</v>
      </c>
      <c r="U305" s="309">
        <f t="shared" si="49"/>
        <v>5.6859706949874585E-2</v>
      </c>
      <c r="V305" s="309">
        <f t="shared" si="49"/>
        <v>6.5388662992355753E-2</v>
      </c>
    </row>
    <row r="306" spans="1:22" x14ac:dyDescent="0.25">
      <c r="B306" s="296">
        <v>20</v>
      </c>
      <c r="C306" s="299">
        <f t="shared" si="50"/>
        <v>8.1064856428536471E-3</v>
      </c>
      <c r="D306" s="300">
        <f t="shared" si="50"/>
        <v>9.3224584892816955E-3</v>
      </c>
      <c r="E306" s="300">
        <f t="shared" si="50"/>
        <v>1.0720827262673947E-2</v>
      </c>
      <c r="F306" s="300">
        <f t="shared" si="50"/>
        <v>1.2328951352075039E-2</v>
      </c>
      <c r="G306" s="300">
        <f t="shared" si="50"/>
        <v>1.4178294054886293E-2</v>
      </c>
      <c r="H306" s="300">
        <f t="shared" si="50"/>
        <v>1.6305038163119234E-2</v>
      </c>
      <c r="I306" s="300">
        <f t="shared" si="50"/>
        <v>1.8750793887587117E-2</v>
      </c>
      <c r="J306" s="300">
        <f t="shared" si="50"/>
        <v>2.1563412970725181E-2</v>
      </c>
      <c r="K306" s="301">
        <f t="shared" si="49"/>
        <v>2.4797924916333959E-2</v>
      </c>
      <c r="L306" s="300">
        <f t="shared" si="49"/>
        <v>2.8517613653784052E-2</v>
      </c>
      <c r="M306" s="300">
        <f t="shared" si="49"/>
        <v>3.2795255701851662E-2</v>
      </c>
      <c r="N306" s="300">
        <f t="shared" si="49"/>
        <v>3.7714544057129401E-2</v>
      </c>
      <c r="O306" s="300">
        <f t="shared" si="49"/>
        <v>4.3371725665698808E-2</v>
      </c>
      <c r="P306" s="302">
        <f t="shared" si="49"/>
        <v>4.987748451555362E-2</v>
      </c>
      <c r="Q306" s="303">
        <f t="shared" si="49"/>
        <v>5.7359107192886664E-2</v>
      </c>
      <c r="R306" s="303">
        <f t="shared" si="49"/>
        <v>6.5962973271819658E-2</v>
      </c>
      <c r="S306" s="303">
        <f t="shared" si="49"/>
        <v>7.585741926259261E-2</v>
      </c>
      <c r="T306" s="303">
        <f t="shared" si="49"/>
        <v>8.7236032151981488E-2</v>
      </c>
      <c r="U306" s="303">
        <f t="shared" si="49"/>
        <v>0.10032143697477872</v>
      </c>
      <c r="V306" s="303">
        <f t="shared" si="49"/>
        <v>0.11536965252099553</v>
      </c>
    </row>
    <row r="307" spans="1:22" x14ac:dyDescent="0.25">
      <c r="B307" s="296">
        <v>30</v>
      </c>
      <c r="C307" s="299">
        <f t="shared" si="50"/>
        <v>9.8932571797692732E-3</v>
      </c>
      <c r="D307" s="300">
        <f t="shared" si="50"/>
        <v>1.1377245756734664E-2</v>
      </c>
      <c r="E307" s="300">
        <f t="shared" si="50"/>
        <v>1.3083832620244859E-2</v>
      </c>
      <c r="F307" s="300">
        <f t="shared" si="50"/>
        <v>1.5046407513281589E-2</v>
      </c>
      <c r="G307" s="300">
        <f t="shared" si="50"/>
        <v>1.7303368640273827E-2</v>
      </c>
      <c r="H307" s="300">
        <f t="shared" si="50"/>
        <v>1.9898873936314895E-2</v>
      </c>
      <c r="I307" s="300">
        <f t="shared" si="50"/>
        <v>2.2883705026762128E-2</v>
      </c>
      <c r="J307" s="300">
        <f t="shared" si="50"/>
        <v>2.6316260780776445E-2</v>
      </c>
      <c r="K307" s="301">
        <f t="shared" si="49"/>
        <v>3.0263699897892907E-2</v>
      </c>
      <c r="L307" s="300">
        <f t="shared" si="49"/>
        <v>3.4803254882576844E-2</v>
      </c>
      <c r="M307" s="300">
        <f t="shared" si="49"/>
        <v>4.0023743114963373E-2</v>
      </c>
      <c r="N307" s="300">
        <f t="shared" si="49"/>
        <v>4.602730458220787E-2</v>
      </c>
      <c r="O307" s="300">
        <f t="shared" si="49"/>
        <v>5.2931400269539047E-2</v>
      </c>
      <c r="P307" s="302">
        <f t="shared" si="49"/>
        <v>6.0871110309969896E-2</v>
      </c>
      <c r="Q307" s="303">
        <f t="shared" si="49"/>
        <v>7.0001776856465373E-2</v>
      </c>
      <c r="R307" s="303">
        <f t="shared" si="49"/>
        <v>8.0502043384935176E-2</v>
      </c>
      <c r="S307" s="303">
        <f t="shared" si="49"/>
        <v>9.2577349892675451E-2</v>
      </c>
      <c r="T307" s="303">
        <f t="shared" si="49"/>
        <v>0.10646395237657674</v>
      </c>
      <c r="U307" s="303">
        <f t="shared" si="49"/>
        <v>0.12243354523306325</v>
      </c>
      <c r="V307" s="303">
        <f t="shared" si="49"/>
        <v>0.14079857701802273</v>
      </c>
    </row>
    <row r="308" spans="1:22" x14ac:dyDescent="0.25">
      <c r="B308" s="296">
        <v>40</v>
      </c>
      <c r="C308" s="299">
        <f t="shared" si="50"/>
        <v>1.1063900600507099E-2</v>
      </c>
      <c r="D308" s="300">
        <f t="shared" si="50"/>
        <v>1.272348569058316E-2</v>
      </c>
      <c r="E308" s="300">
        <f t="shared" si="50"/>
        <v>1.4632008544170632E-2</v>
      </c>
      <c r="F308" s="300">
        <f t="shared" si="50"/>
        <v>1.6826809825796228E-2</v>
      </c>
      <c r="G308" s="300">
        <f t="shared" si="50"/>
        <v>1.9350831299665659E-2</v>
      </c>
      <c r="H308" s="300">
        <f t="shared" si="50"/>
        <v>2.2253455994615506E-2</v>
      </c>
      <c r="I308" s="300">
        <f t="shared" si="50"/>
        <v>2.559147439380783E-2</v>
      </c>
      <c r="J308" s="300">
        <f t="shared" si="50"/>
        <v>2.9430195552879002E-2</v>
      </c>
      <c r="K308" s="301">
        <f t="shared" si="49"/>
        <v>3.3844724885810848E-2</v>
      </c>
      <c r="L308" s="300">
        <f t="shared" si="49"/>
        <v>3.8921433618682472E-2</v>
      </c>
      <c r="M308" s="300">
        <f t="shared" si="49"/>
        <v>4.4759648661484845E-2</v>
      </c>
      <c r="N308" s="300">
        <f t="shared" si="49"/>
        <v>5.1473595960707566E-2</v>
      </c>
      <c r="O308" s="300">
        <f t="shared" si="49"/>
        <v>5.9194635354813695E-2</v>
      </c>
      <c r="P308" s="302">
        <f t="shared" si="49"/>
        <v>6.8073830658035739E-2</v>
      </c>
      <c r="Q308" s="303">
        <f t="shared" si="49"/>
        <v>7.8284905256741089E-2</v>
      </c>
      <c r="R308" s="303">
        <f t="shared" si="49"/>
        <v>9.0027641045252266E-2</v>
      </c>
      <c r="S308" s="303">
        <f t="shared" si="49"/>
        <v>0.10353178720204007</v>
      </c>
      <c r="T308" s="303">
        <f t="shared" si="49"/>
        <v>0.11906155528234608</v>
      </c>
      <c r="U308" s="303">
        <f t="shared" si="49"/>
        <v>0.13692078857469794</v>
      </c>
      <c r="V308" s="303">
        <f t="shared" si="49"/>
        <v>0.15745890686090266</v>
      </c>
    </row>
    <row r="309" spans="1:22" x14ac:dyDescent="0.25">
      <c r="B309" s="296">
        <v>50</v>
      </c>
      <c r="C309" s="299">
        <f t="shared" si="50"/>
        <v>1.2526764784917818E-2</v>
      </c>
      <c r="D309" s="300">
        <f t="shared" si="50"/>
        <v>1.4405779502655487E-2</v>
      </c>
      <c r="E309" s="300">
        <f t="shared" si="50"/>
        <v>1.6566646428053812E-2</v>
      </c>
      <c r="F309" s="300">
        <f t="shared" si="50"/>
        <v>1.9051643392261879E-2</v>
      </c>
      <c r="G309" s="300">
        <f t="shared" si="50"/>
        <v>2.190938990110116E-2</v>
      </c>
      <c r="H309" s="300">
        <f t="shared" si="50"/>
        <v>2.5195798386266333E-2</v>
      </c>
      <c r="I309" s="300">
        <f t="shared" si="50"/>
        <v>2.8975168144206278E-2</v>
      </c>
      <c r="J309" s="300">
        <f t="shared" si="50"/>
        <v>3.3321443365837221E-2</v>
      </c>
      <c r="K309" s="301">
        <f t="shared" si="49"/>
        <v>3.8319659870712799E-2</v>
      </c>
      <c r="L309" s="300">
        <f t="shared" si="49"/>
        <v>4.4067608851319717E-2</v>
      </c>
      <c r="M309" s="300">
        <f t="shared" si="49"/>
        <v>5.0677750179017662E-2</v>
      </c>
      <c r="N309" s="300">
        <f t="shared" si="49"/>
        <v>5.8279412705870316E-2</v>
      </c>
      <c r="O309" s="300">
        <f t="shared" si="49"/>
        <v>6.7021324611750852E-2</v>
      </c>
      <c r="P309" s="302">
        <f t="shared" si="49"/>
        <v>7.7074523303513484E-2</v>
      </c>
      <c r="Q309" s="303">
        <f t="shared" si="49"/>
        <v>8.8635701799040484E-2</v>
      </c>
      <c r="R309" s="303">
        <f t="shared" si="49"/>
        <v>0.10193105706889657</v>
      </c>
      <c r="S309" s="303">
        <f t="shared" si="49"/>
        <v>0.11722071562923106</v>
      </c>
      <c r="T309" s="303">
        <f t="shared" si="49"/>
        <v>0.13480382297361573</v>
      </c>
      <c r="U309" s="303">
        <f t="shared" si="49"/>
        <v>0.15502439641965807</v>
      </c>
      <c r="V309" s="303">
        <f t="shared" si="49"/>
        <v>0.17827805588260676</v>
      </c>
    </row>
    <row r="310" spans="1:22" x14ac:dyDescent="0.25">
      <c r="B310" s="296">
        <v>60</v>
      </c>
      <c r="C310" s="299">
        <f t="shared" si="50"/>
        <v>1.3898089934924982E-2</v>
      </c>
      <c r="D310" s="300">
        <f t="shared" si="50"/>
        <v>1.5982803425163727E-2</v>
      </c>
      <c r="E310" s="300">
        <f t="shared" si="50"/>
        <v>1.8380223938938286E-2</v>
      </c>
      <c r="F310" s="300">
        <f t="shared" si="50"/>
        <v>2.1137257529779026E-2</v>
      </c>
      <c r="G310" s="300">
        <f t="shared" si="50"/>
        <v>2.4307846159245878E-2</v>
      </c>
      <c r="H310" s="300">
        <f t="shared" si="50"/>
        <v>2.7954023083132752E-2</v>
      </c>
      <c r="I310" s="300">
        <f t="shared" si="50"/>
        <v>3.2147126545602672E-2</v>
      </c>
      <c r="J310" s="300">
        <f t="shared" si="50"/>
        <v>3.6969195527443072E-2</v>
      </c>
      <c r="K310" s="301">
        <f t="shared" si="49"/>
        <v>4.2514574856559524E-2</v>
      </c>
      <c r="L310" s="300">
        <f t="shared" si="49"/>
        <v>4.8891761085043443E-2</v>
      </c>
      <c r="M310" s="300">
        <f t="shared" si="49"/>
        <v>5.6225525247799953E-2</v>
      </c>
      <c r="N310" s="300">
        <f t="shared" si="49"/>
        <v>6.4659354034969946E-2</v>
      </c>
      <c r="O310" s="300">
        <f t="shared" si="49"/>
        <v>7.435825714021542E-2</v>
      </c>
      <c r="P310" s="302">
        <f t="shared" si="49"/>
        <v>8.5511995711247721E-2</v>
      </c>
      <c r="Q310" s="303">
        <f t="shared" si="49"/>
        <v>9.8338795067934873E-2</v>
      </c>
      <c r="R310" s="303">
        <f t="shared" si="49"/>
        <v>0.11308961432812509</v>
      </c>
      <c r="S310" s="303">
        <f t="shared" si="49"/>
        <v>0.13005305647734383</v>
      </c>
      <c r="T310" s="303">
        <f t="shared" si="49"/>
        <v>0.14956101494894544</v>
      </c>
      <c r="U310" s="303">
        <f t="shared" si="49"/>
        <v>0.17199516719128721</v>
      </c>
      <c r="V310" s="303">
        <f t="shared" si="49"/>
        <v>0.19779444226998025</v>
      </c>
    </row>
    <row r="311" spans="1:22" x14ac:dyDescent="0.25">
      <c r="B311" s="310">
        <v>70</v>
      </c>
      <c r="C311" s="311">
        <f t="shared" si="50"/>
        <v>1.4839885769653905E-2</v>
      </c>
      <c r="D311" s="312">
        <f t="shared" si="50"/>
        <v>1.706586863510199E-2</v>
      </c>
      <c r="E311" s="312">
        <f t="shared" si="50"/>
        <v>1.9625748930367289E-2</v>
      </c>
      <c r="F311" s="312">
        <f t="shared" si="50"/>
        <v>2.2569611269922383E-2</v>
      </c>
      <c r="G311" s="312">
        <f t="shared" si="50"/>
        <v>2.595505296041074E-2</v>
      </c>
      <c r="H311" s="312">
        <f t="shared" si="50"/>
        <v>2.9848310904472344E-2</v>
      </c>
      <c r="I311" s="312">
        <f t="shared" si="50"/>
        <v>3.4325557540143194E-2</v>
      </c>
      <c r="J311" s="312">
        <f t="shared" si="50"/>
        <v>3.947439117116467E-2</v>
      </c>
      <c r="K311" s="313">
        <f t="shared" si="49"/>
        <v>4.539554984683937E-2</v>
      </c>
      <c r="L311" s="312">
        <f t="shared" si="49"/>
        <v>5.2204882323865269E-2</v>
      </c>
      <c r="M311" s="312">
        <f t="shared" si="49"/>
        <v>6.0035614672445059E-2</v>
      </c>
      <c r="N311" s="312">
        <f t="shared" si="49"/>
        <v>6.9040956873311812E-2</v>
      </c>
      <c r="O311" s="312">
        <f t="shared" si="49"/>
        <v>7.9397100404308585E-2</v>
      </c>
      <c r="P311" s="314">
        <f t="shared" si="49"/>
        <v>9.1306665464954875E-2</v>
      </c>
      <c r="Q311" s="309">
        <f t="shared" si="49"/>
        <v>0.10500266528469809</v>
      </c>
      <c r="R311" s="309">
        <f t="shared" si="49"/>
        <v>0.1207530650774028</v>
      </c>
      <c r="S311" s="309">
        <f t="shared" si="49"/>
        <v>0.13886602483901322</v>
      </c>
      <c r="T311" s="309">
        <f t="shared" si="49"/>
        <v>0.1596959285648652</v>
      </c>
      <c r="U311" s="309">
        <f t="shared" si="49"/>
        <v>0.18365031784959496</v>
      </c>
      <c r="V311" s="309">
        <f t="shared" si="49"/>
        <v>0.21119786552703418</v>
      </c>
    </row>
    <row r="312" spans="1:22" x14ac:dyDescent="0.25">
      <c r="D312" s="87"/>
      <c r="E312" s="87"/>
      <c r="F312" s="87"/>
      <c r="G312" s="87"/>
      <c r="H312" s="87"/>
      <c r="I312" s="87"/>
      <c r="J312" s="87"/>
      <c r="K312" s="315"/>
    </row>
    <row r="313" spans="1:22" x14ac:dyDescent="0.25">
      <c r="D313" s="87"/>
      <c r="E313" s="87"/>
      <c r="F313" s="87"/>
      <c r="G313" s="87"/>
      <c r="H313" s="87"/>
      <c r="I313" s="87"/>
      <c r="J313" s="87"/>
      <c r="K313" s="315"/>
      <c r="Q313" s="316"/>
    </row>
    <row r="314" spans="1:22" x14ac:dyDescent="0.25">
      <c r="D314" s="87"/>
      <c r="E314" s="87"/>
      <c r="F314" s="87"/>
      <c r="G314" s="87"/>
      <c r="H314" s="87"/>
      <c r="I314" s="87"/>
      <c r="J314" s="87"/>
      <c r="Q314" s="316"/>
    </row>
    <row r="315" spans="1:22" x14ac:dyDescent="0.25">
      <c r="B315" s="47"/>
      <c r="C315" s="47"/>
      <c r="D315" s="87"/>
      <c r="E315" s="87"/>
      <c r="F315" s="87"/>
      <c r="G315" s="87"/>
      <c r="H315" s="87"/>
      <c r="I315" s="87"/>
      <c r="J315" s="87"/>
      <c r="Q315" s="316"/>
    </row>
    <row r="316" spans="1:22" x14ac:dyDescent="0.25">
      <c r="A316" s="217" t="s">
        <v>27</v>
      </c>
      <c r="B316" s="317" t="s">
        <v>62</v>
      </c>
      <c r="C316" s="318">
        <v>0.9</v>
      </c>
      <c r="D316" s="87"/>
      <c r="E316" s="87"/>
      <c r="F316" s="87"/>
      <c r="G316" s="87"/>
      <c r="H316" s="87"/>
      <c r="I316" s="319" t="s">
        <v>64</v>
      </c>
      <c r="J316" s="320" t="s">
        <v>65</v>
      </c>
      <c r="K316" s="282"/>
      <c r="L316" s="67"/>
      <c r="N316" s="319" t="s">
        <v>66</v>
      </c>
      <c r="O316" s="320" t="s">
        <v>67</v>
      </c>
      <c r="P316" s="67"/>
      <c r="Q316" s="466" t="s">
        <v>261</v>
      </c>
    </row>
    <row r="317" spans="1:22" x14ac:dyDescent="0.25">
      <c r="B317" s="321" t="s">
        <v>43</v>
      </c>
      <c r="C317" s="322">
        <v>0.96</v>
      </c>
      <c r="D317" s="87"/>
      <c r="E317" s="76" t="s">
        <v>2</v>
      </c>
      <c r="F317" s="74"/>
      <c r="G317" s="74"/>
      <c r="I317" s="323" t="s">
        <v>68</v>
      </c>
      <c r="J317" s="182" t="s">
        <v>69</v>
      </c>
      <c r="K317" s="47"/>
      <c r="L317" s="70"/>
      <c r="N317" s="323" t="s">
        <v>70</v>
      </c>
      <c r="O317" s="182" t="s">
        <v>71</v>
      </c>
      <c r="P317" s="78"/>
      <c r="Q317" s="76"/>
      <c r="R317" s="365" t="s">
        <v>82</v>
      </c>
    </row>
    <row r="318" spans="1:22" x14ac:dyDescent="0.25">
      <c r="B318" s="317" t="s">
        <v>44</v>
      </c>
      <c r="C318" s="318">
        <v>85</v>
      </c>
      <c r="D318" s="87"/>
      <c r="E318" s="76">
        <v>1</v>
      </c>
      <c r="F318" s="234" t="s">
        <v>63</v>
      </c>
      <c r="G318" s="325">
        <f t="shared" ref="G318:G329" si="51">K300</f>
        <v>1.6154999945494439E-2</v>
      </c>
      <c r="H318" s="345"/>
      <c r="I318" s="327">
        <f>C317*2.20462*25.4*12</f>
        <v>645.0894489599998</v>
      </c>
      <c r="J318" s="289">
        <f>(G318*C$316*SQRT(4*C$318*I$318/32.2)/12)</f>
        <v>9.9997632114822751E-2</v>
      </c>
      <c r="K318" s="47"/>
      <c r="L318" s="70"/>
      <c r="N318" s="328">
        <v>1</v>
      </c>
      <c r="O318" s="329">
        <f t="shared" ref="O318:O329" si="52">N318*J318</f>
        <v>9.9997632114822751E-2</v>
      </c>
      <c r="P318" s="330"/>
      <c r="Q318" s="84">
        <f t="shared" ref="Q318:Q329" si="53">K93</f>
        <v>0.1</v>
      </c>
      <c r="R318" s="501">
        <f>Q318/O318</f>
        <v>1.0000236794124739</v>
      </c>
    </row>
    <row r="319" spans="1:22" x14ac:dyDescent="0.25">
      <c r="B319" s="47"/>
      <c r="C319" s="47"/>
      <c r="D319" s="87"/>
      <c r="E319" s="76">
        <v>2</v>
      </c>
      <c r="F319" s="234" t="s">
        <v>63</v>
      </c>
      <c r="G319" s="289">
        <f t="shared" si="51"/>
        <v>8.0774999727472197E-3</v>
      </c>
      <c r="I319" s="255"/>
      <c r="J319" s="289">
        <f t="shared" ref="J319:J329" si="54">(G319*C$316*SQRT(4*C$318*I$318/32.2)/12)</f>
        <v>4.9998816057411376E-2</v>
      </c>
      <c r="K319" s="47"/>
      <c r="L319" s="70"/>
      <c r="N319" s="332">
        <v>2</v>
      </c>
      <c r="O319" s="193">
        <f t="shared" si="52"/>
        <v>9.9997632114822751E-2</v>
      </c>
      <c r="P319" s="330"/>
      <c r="Q319" s="98">
        <f t="shared" si="53"/>
        <v>0.1</v>
      </c>
      <c r="R319" s="501">
        <f t="shared" ref="R319:R329" si="55">Q319/O319</f>
        <v>1.0000236794124739</v>
      </c>
    </row>
    <row r="320" spans="1:22" x14ac:dyDescent="0.25">
      <c r="B320" s="47"/>
      <c r="D320" s="87"/>
      <c r="E320" s="76">
        <v>3</v>
      </c>
      <c r="F320" s="234" t="s">
        <v>63</v>
      </c>
      <c r="G320" s="333">
        <f t="shared" si="51"/>
        <v>5.3849999818314787E-3</v>
      </c>
      <c r="I320" s="255"/>
      <c r="J320" s="289">
        <f t="shared" si="54"/>
        <v>3.3332544038274244E-2</v>
      </c>
      <c r="K320" s="47"/>
      <c r="L320" s="70"/>
      <c r="N320" s="334">
        <v>3</v>
      </c>
      <c r="O320" s="335">
        <f t="shared" si="52"/>
        <v>9.9997632114822738E-2</v>
      </c>
      <c r="P320" s="330"/>
      <c r="Q320" s="105">
        <f t="shared" si="53"/>
        <v>0.1</v>
      </c>
      <c r="R320" s="501">
        <f t="shared" si="55"/>
        <v>1.0000236794124739</v>
      </c>
    </row>
    <row r="321" spans="1:22" x14ac:dyDescent="0.25">
      <c r="B321" s="47"/>
      <c r="E321" s="76">
        <v>4</v>
      </c>
      <c r="F321" s="234" t="s">
        <v>63</v>
      </c>
      <c r="G321" s="289">
        <f t="shared" si="51"/>
        <v>4.0387499863736099E-3</v>
      </c>
      <c r="I321" s="255"/>
      <c r="J321" s="289">
        <f t="shared" si="54"/>
        <v>2.4999408028705688E-2</v>
      </c>
      <c r="K321" s="47"/>
      <c r="L321" s="70"/>
      <c r="N321" s="332">
        <v>4</v>
      </c>
      <c r="O321" s="193">
        <f t="shared" si="52"/>
        <v>9.9997632114822751E-2</v>
      </c>
      <c r="P321" s="330"/>
      <c r="Q321" s="98">
        <f t="shared" si="53"/>
        <v>0.1</v>
      </c>
      <c r="R321" s="501">
        <f t="shared" si="55"/>
        <v>1.0000236794124739</v>
      </c>
    </row>
    <row r="322" spans="1:22" x14ac:dyDescent="0.25">
      <c r="B322" s="47"/>
      <c r="E322" s="76">
        <v>5</v>
      </c>
      <c r="F322" s="234" t="s">
        <v>63</v>
      </c>
      <c r="G322" s="289">
        <f t="shared" si="51"/>
        <v>3.2309999890988875E-3</v>
      </c>
      <c r="I322" s="255"/>
      <c r="J322" s="289">
        <f t="shared" si="54"/>
        <v>1.9999526422964545E-2</v>
      </c>
      <c r="K322" s="47"/>
      <c r="L322" s="70"/>
      <c r="N322" s="332">
        <v>5</v>
      </c>
      <c r="O322" s="193">
        <f t="shared" si="52"/>
        <v>9.9997632114822724E-2</v>
      </c>
      <c r="P322" s="330"/>
      <c r="Q322" s="98">
        <f t="shared" si="53"/>
        <v>0.1</v>
      </c>
      <c r="R322" s="501">
        <f t="shared" si="55"/>
        <v>1.0000236794124742</v>
      </c>
    </row>
    <row r="323" spans="1:22" x14ac:dyDescent="0.25">
      <c r="B323" s="47"/>
      <c r="C323" s="235"/>
      <c r="E323" s="76">
        <v>10</v>
      </c>
      <c r="F323" s="234" t="s">
        <v>63</v>
      </c>
      <c r="G323" s="333">
        <f t="shared" si="51"/>
        <v>1.4054849952580158E-2</v>
      </c>
      <c r="I323" s="255"/>
      <c r="J323" s="289">
        <f t="shared" si="54"/>
        <v>8.6997939939895783E-2</v>
      </c>
      <c r="K323" s="47"/>
      <c r="L323" s="70"/>
      <c r="N323" s="334">
        <v>10</v>
      </c>
      <c r="O323" s="335">
        <f t="shared" si="52"/>
        <v>0.86997939939895785</v>
      </c>
      <c r="P323" s="330"/>
      <c r="Q323" s="105">
        <f t="shared" si="53"/>
        <v>0.87</v>
      </c>
      <c r="R323" s="501">
        <f t="shared" si="55"/>
        <v>1.0000236794124739</v>
      </c>
    </row>
    <row r="324" spans="1:22" x14ac:dyDescent="0.25">
      <c r="B324" s="47"/>
      <c r="C324" s="47"/>
      <c r="E324" s="76">
        <v>20</v>
      </c>
      <c r="F324" s="234" t="s">
        <v>63</v>
      </c>
      <c r="G324" s="289">
        <f t="shared" si="51"/>
        <v>2.4797924916333959E-2</v>
      </c>
      <c r="I324" s="255"/>
      <c r="J324" s="289">
        <f t="shared" si="54"/>
        <v>0.15349636529625291</v>
      </c>
      <c r="K324" s="47"/>
      <c r="L324" s="70"/>
      <c r="N324" s="332">
        <v>20</v>
      </c>
      <c r="O324" s="193">
        <f t="shared" si="52"/>
        <v>3.069927305925058</v>
      </c>
      <c r="P324" s="330"/>
      <c r="Q324" s="98">
        <f t="shared" si="53"/>
        <v>3.07</v>
      </c>
      <c r="R324" s="501">
        <f t="shared" si="55"/>
        <v>1.0000236794124739</v>
      </c>
    </row>
    <row r="325" spans="1:22" x14ac:dyDescent="0.25">
      <c r="E325" s="76">
        <v>30</v>
      </c>
      <c r="F325" s="234" t="s">
        <v>63</v>
      </c>
      <c r="G325" s="289">
        <f t="shared" si="51"/>
        <v>3.0263699897892907E-2</v>
      </c>
      <c r="I325" s="255"/>
      <c r="J325" s="289">
        <f t="shared" si="54"/>
        <v>0.18732889749510126</v>
      </c>
      <c r="K325" s="47"/>
      <c r="L325" s="70"/>
      <c r="N325" s="332">
        <v>30</v>
      </c>
      <c r="O325" s="193">
        <f t="shared" si="52"/>
        <v>5.6198669248530377</v>
      </c>
      <c r="P325" s="330"/>
      <c r="Q325" s="98">
        <f t="shared" si="53"/>
        <v>5.62</v>
      </c>
      <c r="R325" s="501">
        <f t="shared" si="55"/>
        <v>1.0000236794124739</v>
      </c>
    </row>
    <row r="326" spans="1:22" x14ac:dyDescent="0.25">
      <c r="E326" s="76">
        <v>40</v>
      </c>
      <c r="F326" s="234" t="s">
        <v>63</v>
      </c>
      <c r="G326" s="289">
        <f t="shared" si="51"/>
        <v>3.3844724885810848E-2</v>
      </c>
      <c r="I326" s="255"/>
      <c r="J326" s="289">
        <f t="shared" si="54"/>
        <v>0.20949503928055366</v>
      </c>
      <c r="K326" s="47"/>
      <c r="L326" s="70"/>
      <c r="N326" s="332">
        <v>40</v>
      </c>
      <c r="O326" s="193">
        <f t="shared" si="52"/>
        <v>8.3798015712221456</v>
      </c>
      <c r="P326" s="330"/>
      <c r="Q326" s="98">
        <f t="shared" si="53"/>
        <v>8.3800000000000008</v>
      </c>
      <c r="R326" s="501">
        <f t="shared" si="55"/>
        <v>1.0000236794124739</v>
      </c>
    </row>
    <row r="327" spans="1:22" x14ac:dyDescent="0.25">
      <c r="E327" s="76">
        <v>50</v>
      </c>
      <c r="F327" s="234" t="s">
        <v>63</v>
      </c>
      <c r="G327" s="289">
        <f t="shared" si="51"/>
        <v>3.8319659870712799E-2</v>
      </c>
      <c r="I327" s="255"/>
      <c r="J327" s="289">
        <f t="shared" si="54"/>
        <v>0.23719438337635948</v>
      </c>
      <c r="K327" s="47"/>
      <c r="L327" s="70"/>
      <c r="N327" s="332">
        <v>50</v>
      </c>
      <c r="O327" s="193">
        <f t="shared" si="52"/>
        <v>11.859719168817975</v>
      </c>
      <c r="P327" s="330"/>
      <c r="Q327" s="98">
        <f t="shared" si="53"/>
        <v>11.86</v>
      </c>
      <c r="R327" s="501">
        <f t="shared" si="55"/>
        <v>1.0000236794124739</v>
      </c>
    </row>
    <row r="328" spans="1:22" x14ac:dyDescent="0.25">
      <c r="E328" s="76">
        <v>60</v>
      </c>
      <c r="F328" s="234" t="s">
        <v>63</v>
      </c>
      <c r="G328" s="289">
        <f t="shared" si="51"/>
        <v>4.2514574856559524E-2</v>
      </c>
      <c r="I328" s="255"/>
      <c r="J328" s="289">
        <f t="shared" si="54"/>
        <v>0.26316043518217513</v>
      </c>
      <c r="K328" s="47"/>
      <c r="L328" s="70"/>
      <c r="N328" s="332">
        <v>60</v>
      </c>
      <c r="O328" s="193">
        <f t="shared" si="52"/>
        <v>15.789626110930508</v>
      </c>
      <c r="P328" s="330"/>
      <c r="Q328" s="98">
        <f t="shared" si="53"/>
        <v>15.79</v>
      </c>
      <c r="R328" s="501">
        <f t="shared" si="55"/>
        <v>1.0000236794124739</v>
      </c>
    </row>
    <row r="329" spans="1:22" x14ac:dyDescent="0.25">
      <c r="E329" s="76">
        <v>70</v>
      </c>
      <c r="F329" s="234" t="s">
        <v>63</v>
      </c>
      <c r="G329" s="333">
        <f t="shared" si="51"/>
        <v>4.539554984683937E-2</v>
      </c>
      <c r="I329" s="260"/>
      <c r="J329" s="336">
        <f t="shared" si="54"/>
        <v>0.28099334624265193</v>
      </c>
      <c r="K329" s="145"/>
      <c r="L329" s="337"/>
      <c r="N329" s="338">
        <v>70</v>
      </c>
      <c r="O329" s="339">
        <f t="shared" si="52"/>
        <v>19.669534236985633</v>
      </c>
      <c r="P329" s="340"/>
      <c r="Q329" s="105">
        <f t="shared" si="53"/>
        <v>19.670000000000002</v>
      </c>
      <c r="R329" s="501">
        <f t="shared" si="55"/>
        <v>1.0000236794124739</v>
      </c>
    </row>
    <row r="330" spans="1:22" x14ac:dyDescent="0.25">
      <c r="Q330" s="98"/>
    </row>
    <row r="331" spans="1:22" x14ac:dyDescent="0.25">
      <c r="Q331" s="98"/>
    </row>
    <row r="332" spans="1:22" ht="15.75" thickBot="1" x14ac:dyDescent="0.3">
      <c r="A332" s="268"/>
      <c r="B332" s="268"/>
      <c r="C332" s="268"/>
      <c r="D332" s="268"/>
      <c r="E332" s="268"/>
      <c r="F332" s="268"/>
      <c r="G332" s="268"/>
      <c r="H332" s="268"/>
      <c r="I332" s="268"/>
      <c r="J332" s="268"/>
      <c r="K332" s="268"/>
      <c r="L332" s="268"/>
      <c r="M332" s="268"/>
      <c r="N332" s="268"/>
      <c r="O332" s="268"/>
      <c r="P332" s="268"/>
      <c r="Q332" s="165"/>
      <c r="R332" s="268"/>
      <c r="S332" s="268"/>
      <c r="T332" s="268"/>
      <c r="U332" s="268"/>
      <c r="V332" s="268"/>
    </row>
    <row r="333" spans="1:22" ht="15.75" thickTop="1" x14ac:dyDescent="0.25"/>
    <row r="334" spans="1:22" x14ac:dyDescent="0.25">
      <c r="B334" s="423" t="s">
        <v>262</v>
      </c>
    </row>
    <row r="335" spans="1:22" x14ac:dyDescent="0.25">
      <c r="K335" s="272" t="s">
        <v>78</v>
      </c>
    </row>
    <row r="336" spans="1:22" x14ac:dyDescent="0.25">
      <c r="B336" s="273" t="s">
        <v>73</v>
      </c>
      <c r="F336" s="244"/>
      <c r="L336" s="244"/>
      <c r="N336" s="244"/>
      <c r="Q336" s="244"/>
      <c r="R336" s="244"/>
      <c r="S336" s="244"/>
      <c r="T336" s="244"/>
      <c r="U336" s="244"/>
      <c r="V336" s="244"/>
    </row>
    <row r="337" spans="1:22" x14ac:dyDescent="0.25">
      <c r="J337" s="148" t="s">
        <v>60</v>
      </c>
      <c r="K337" s="93">
        <v>1</v>
      </c>
    </row>
    <row r="338" spans="1:22" x14ac:dyDescent="0.25">
      <c r="A338" s="346" t="s">
        <v>28</v>
      </c>
      <c r="B338" s="274" t="s">
        <v>74</v>
      </c>
      <c r="C338" s="274"/>
      <c r="D338" s="275" t="s">
        <v>16</v>
      </c>
      <c r="E338" s="275" t="s">
        <v>15</v>
      </c>
      <c r="F338" s="276" t="s">
        <v>14</v>
      </c>
      <c r="G338" s="276" t="s">
        <v>13</v>
      </c>
      <c r="H338" s="276" t="s">
        <v>3</v>
      </c>
      <c r="I338" s="276" t="s">
        <v>4</v>
      </c>
      <c r="J338" s="276" t="s">
        <v>5</v>
      </c>
      <c r="K338" s="276" t="s">
        <v>6</v>
      </c>
      <c r="L338" s="276" t="s">
        <v>20</v>
      </c>
      <c r="M338" s="276" t="s">
        <v>21</v>
      </c>
      <c r="N338" s="276" t="s">
        <v>22</v>
      </c>
      <c r="O338" s="276" t="s">
        <v>23</v>
      </c>
      <c r="P338" s="276" t="s">
        <v>24</v>
      </c>
      <c r="Q338" s="274"/>
      <c r="R338" s="274"/>
      <c r="S338" s="274"/>
      <c r="T338" s="274"/>
      <c r="U338" s="274"/>
      <c r="V338" s="274"/>
    </row>
    <row r="339" spans="1:22" x14ac:dyDescent="0.25">
      <c r="B339" s="276" t="s">
        <v>2</v>
      </c>
      <c r="C339" s="277" t="s">
        <v>41</v>
      </c>
      <c r="D339" s="276" t="s">
        <v>41</v>
      </c>
      <c r="E339" s="276" t="s">
        <v>41</v>
      </c>
      <c r="F339" s="276" t="s">
        <v>41</v>
      </c>
      <c r="G339" s="276" t="s">
        <v>41</v>
      </c>
      <c r="H339" s="276" t="s">
        <v>41</v>
      </c>
      <c r="I339" s="276" t="s">
        <v>41</v>
      </c>
      <c r="J339" s="276" t="s">
        <v>41</v>
      </c>
      <c r="K339" s="276" t="s">
        <v>41</v>
      </c>
      <c r="L339" s="276" t="s">
        <v>41</v>
      </c>
      <c r="M339" s="276" t="s">
        <v>41</v>
      </c>
      <c r="N339" s="276" t="s">
        <v>41</v>
      </c>
      <c r="O339" s="276" t="s">
        <v>41</v>
      </c>
      <c r="P339" s="276" t="s">
        <v>41</v>
      </c>
      <c r="Q339" s="277" t="s">
        <v>41</v>
      </c>
      <c r="R339" s="277" t="s">
        <v>41</v>
      </c>
      <c r="S339" s="277" t="s">
        <v>41</v>
      </c>
      <c r="T339" s="277" t="s">
        <v>41</v>
      </c>
      <c r="U339" s="277" t="s">
        <v>41</v>
      </c>
      <c r="V339" s="277" t="s">
        <v>41</v>
      </c>
    </row>
    <row r="340" spans="1:22" x14ac:dyDescent="0.25">
      <c r="B340" s="276">
        <v>1</v>
      </c>
      <c r="C340" s="341">
        <f t="shared" ref="C340:V351" si="56">(C113*$K$337)/$B340</f>
        <v>0.22883124169231725</v>
      </c>
      <c r="D340" s="156">
        <f t="shared" si="56"/>
        <v>0.26315592794616482</v>
      </c>
      <c r="E340" s="156">
        <f t="shared" si="56"/>
        <v>0.30262931713808955</v>
      </c>
      <c r="F340" s="156">
        <f t="shared" si="56"/>
        <v>0.34802371470880294</v>
      </c>
      <c r="G340" s="156">
        <f t="shared" si="56"/>
        <v>0.40022727191512336</v>
      </c>
      <c r="H340" s="156">
        <f t="shared" si="56"/>
        <v>0.46026136270239182</v>
      </c>
      <c r="I340" s="156">
        <f t="shared" si="56"/>
        <v>0.52930056710775053</v>
      </c>
      <c r="J340" s="156">
        <f t="shared" si="56"/>
        <v>0.60869565217391308</v>
      </c>
      <c r="K340" s="84">
        <f>(K113*$K$337)/$B340</f>
        <v>0.7</v>
      </c>
      <c r="L340" s="143">
        <f t="shared" si="56"/>
        <v>0.80499999999999994</v>
      </c>
      <c r="M340" s="143">
        <f t="shared" si="56"/>
        <v>0.92574999999999985</v>
      </c>
      <c r="N340" s="143">
        <f t="shared" si="56"/>
        <v>1.0646124999999997</v>
      </c>
      <c r="O340" s="143">
        <f t="shared" si="56"/>
        <v>1.2243043749999996</v>
      </c>
      <c r="P340" s="143">
        <f t="shared" si="56"/>
        <v>1.4079500312499993</v>
      </c>
      <c r="Q340" s="278">
        <f t="shared" si="56"/>
        <v>1.6191425359374991</v>
      </c>
      <c r="R340" s="278">
        <f t="shared" si="56"/>
        <v>1.862013916328124</v>
      </c>
      <c r="S340" s="278">
        <f t="shared" si="56"/>
        <v>2.1413160037773422</v>
      </c>
      <c r="T340" s="278">
        <f t="shared" si="56"/>
        <v>2.4625134043439432</v>
      </c>
      <c r="U340" s="278">
        <f t="shared" si="56"/>
        <v>2.8318904149955344</v>
      </c>
      <c r="V340" s="278">
        <f t="shared" si="56"/>
        <v>3.2566739772448643</v>
      </c>
    </row>
    <row r="341" spans="1:22" x14ac:dyDescent="0.25">
      <c r="B341" s="276">
        <v>2</v>
      </c>
      <c r="C341" s="341">
        <f t="shared" si="56"/>
        <v>0.26969396342308827</v>
      </c>
      <c r="D341" s="160">
        <f t="shared" si="56"/>
        <v>0.31014805793655148</v>
      </c>
      <c r="E341" s="160">
        <f t="shared" si="56"/>
        <v>0.35667026662703416</v>
      </c>
      <c r="F341" s="160">
        <f t="shared" si="56"/>
        <v>0.41017080662108923</v>
      </c>
      <c r="G341" s="160">
        <f t="shared" si="56"/>
        <v>0.47169642761425257</v>
      </c>
      <c r="H341" s="160">
        <f t="shared" si="56"/>
        <v>0.54245089175639039</v>
      </c>
      <c r="I341" s="160">
        <f t="shared" si="56"/>
        <v>0.62381852551984884</v>
      </c>
      <c r="J341" s="160">
        <f t="shared" si="56"/>
        <v>0.71739130434782605</v>
      </c>
      <c r="K341" s="98">
        <f t="shared" si="56"/>
        <v>0.82499999999999996</v>
      </c>
      <c r="L341" s="94">
        <f t="shared" si="56"/>
        <v>0.94874999999999987</v>
      </c>
      <c r="M341" s="94">
        <f t="shared" si="56"/>
        <v>1.0910624999999998</v>
      </c>
      <c r="N341" s="94">
        <f t="shared" si="56"/>
        <v>1.2547218749999998</v>
      </c>
      <c r="O341" s="94">
        <f t="shared" si="56"/>
        <v>1.4429301562499997</v>
      </c>
      <c r="P341" s="94">
        <f t="shared" si="56"/>
        <v>1.6593696796874995</v>
      </c>
      <c r="Q341" s="278">
        <f t="shared" si="56"/>
        <v>1.9082751316406243</v>
      </c>
      <c r="R341" s="278">
        <f t="shared" si="56"/>
        <v>2.1945164013867178</v>
      </c>
      <c r="S341" s="278">
        <f t="shared" si="56"/>
        <v>2.5236938615947251</v>
      </c>
      <c r="T341" s="278">
        <f t="shared" si="56"/>
        <v>2.9022479408339334</v>
      </c>
      <c r="U341" s="278">
        <f t="shared" si="56"/>
        <v>3.3375851319590231</v>
      </c>
      <c r="V341" s="278">
        <f t="shared" si="56"/>
        <v>3.8382229017528764</v>
      </c>
    </row>
    <row r="342" spans="1:22" x14ac:dyDescent="0.25">
      <c r="B342" s="276">
        <v>3</v>
      </c>
      <c r="C342" s="342">
        <f t="shared" si="56"/>
        <v>0.31273603031283365</v>
      </c>
      <c r="D342" s="163">
        <f t="shared" si="56"/>
        <v>0.35964643485975861</v>
      </c>
      <c r="E342" s="163">
        <f t="shared" si="56"/>
        <v>0.41359340008872242</v>
      </c>
      <c r="F342" s="163">
        <f t="shared" si="56"/>
        <v>0.47563241010203067</v>
      </c>
      <c r="G342" s="163">
        <f t="shared" si="56"/>
        <v>0.54697727161733523</v>
      </c>
      <c r="H342" s="163">
        <f t="shared" si="56"/>
        <v>0.62902386235993546</v>
      </c>
      <c r="I342" s="163">
        <f t="shared" si="56"/>
        <v>0.72337744171392571</v>
      </c>
      <c r="J342" s="163">
        <f t="shared" si="56"/>
        <v>0.83188405797101461</v>
      </c>
      <c r="K342" s="105">
        <f t="shared" si="56"/>
        <v>0.95666666666666667</v>
      </c>
      <c r="L342" s="146">
        <f t="shared" si="56"/>
        <v>1.1001666666666667</v>
      </c>
      <c r="M342" s="146">
        <f t="shared" si="56"/>
        <v>1.2651916666666665</v>
      </c>
      <c r="N342" s="146">
        <f t="shared" si="56"/>
        <v>1.4549704166666662</v>
      </c>
      <c r="O342" s="146">
        <f t="shared" si="56"/>
        <v>1.6732159791666661</v>
      </c>
      <c r="P342" s="146">
        <f t="shared" si="56"/>
        <v>1.9241983760416659</v>
      </c>
      <c r="Q342" s="279">
        <f t="shared" si="56"/>
        <v>2.2128281324479153</v>
      </c>
      <c r="R342" s="279">
        <f t="shared" si="56"/>
        <v>2.5447523523151028</v>
      </c>
      <c r="S342" s="279">
        <f t="shared" si="56"/>
        <v>2.9264652051623679</v>
      </c>
      <c r="T342" s="279">
        <f t="shared" si="56"/>
        <v>3.365434985936723</v>
      </c>
      <c r="U342" s="279">
        <f t="shared" si="56"/>
        <v>3.8702502338272313</v>
      </c>
      <c r="V342" s="279">
        <f t="shared" si="56"/>
        <v>4.4507877689013151</v>
      </c>
    </row>
    <row r="343" spans="1:22" x14ac:dyDescent="0.25">
      <c r="B343" s="276">
        <v>4</v>
      </c>
      <c r="C343" s="341">
        <f t="shared" si="56"/>
        <v>0.31872922950001337</v>
      </c>
      <c r="D343" s="160">
        <f t="shared" si="56"/>
        <v>0.36653861392501536</v>
      </c>
      <c r="E343" s="160">
        <f t="shared" si="56"/>
        <v>0.42151940601376764</v>
      </c>
      <c r="F343" s="160">
        <f t="shared" si="56"/>
        <v>0.48474731691583273</v>
      </c>
      <c r="G343" s="160">
        <f t="shared" si="56"/>
        <v>0.55745941445320757</v>
      </c>
      <c r="H343" s="160">
        <f t="shared" si="56"/>
        <v>0.64107832662118869</v>
      </c>
      <c r="I343" s="160">
        <f t="shared" si="56"/>
        <v>0.73724007561436689</v>
      </c>
      <c r="J343" s="160">
        <f t="shared" si="56"/>
        <v>0.84782608695652184</v>
      </c>
      <c r="K343" s="98">
        <f t="shared" si="56"/>
        <v>0.97499999999999998</v>
      </c>
      <c r="L343" s="94">
        <f t="shared" si="56"/>
        <v>1.1212499999999999</v>
      </c>
      <c r="M343" s="94">
        <f t="shared" si="56"/>
        <v>1.2894374999999998</v>
      </c>
      <c r="N343" s="94">
        <f t="shared" si="56"/>
        <v>1.4828531249999997</v>
      </c>
      <c r="O343" s="94">
        <f t="shared" si="56"/>
        <v>1.7052810937499996</v>
      </c>
      <c r="P343" s="94">
        <f t="shared" si="56"/>
        <v>1.9610732578124994</v>
      </c>
      <c r="Q343" s="278">
        <f t="shared" si="56"/>
        <v>2.255234246484374</v>
      </c>
      <c r="R343" s="278">
        <f t="shared" si="56"/>
        <v>2.5935193834570298</v>
      </c>
      <c r="S343" s="278">
        <f t="shared" si="56"/>
        <v>2.9825472909755839</v>
      </c>
      <c r="T343" s="278">
        <f t="shared" si="56"/>
        <v>3.4299293846219214</v>
      </c>
      <c r="U343" s="278">
        <f t="shared" si="56"/>
        <v>3.9444187923152092</v>
      </c>
      <c r="V343" s="278">
        <f t="shared" si="56"/>
        <v>4.5360816111624906</v>
      </c>
    </row>
    <row r="344" spans="1:22" x14ac:dyDescent="0.25">
      <c r="B344" s="276">
        <v>5</v>
      </c>
      <c r="C344" s="341">
        <f t="shared" si="56"/>
        <v>0.30728766741539737</v>
      </c>
      <c r="D344" s="160">
        <f t="shared" si="56"/>
        <v>0.353380817527707</v>
      </c>
      <c r="E344" s="160">
        <f t="shared" si="56"/>
        <v>0.40638794015686297</v>
      </c>
      <c r="F344" s="160">
        <f t="shared" si="56"/>
        <v>0.46734613118039248</v>
      </c>
      <c r="G344" s="160">
        <f t="shared" si="56"/>
        <v>0.53744805085745129</v>
      </c>
      <c r="H344" s="160">
        <f t="shared" si="56"/>
        <v>0.61806525848606897</v>
      </c>
      <c r="I344" s="160">
        <f t="shared" si="56"/>
        <v>0.71077504725897933</v>
      </c>
      <c r="J344" s="160">
        <f t="shared" si="56"/>
        <v>0.81739130434782614</v>
      </c>
      <c r="K344" s="98">
        <f t="shared" si="56"/>
        <v>0.94000000000000006</v>
      </c>
      <c r="L344" s="94">
        <f t="shared" si="56"/>
        <v>1.081</v>
      </c>
      <c r="M344" s="94">
        <f t="shared" si="56"/>
        <v>1.2431499999999998</v>
      </c>
      <c r="N344" s="94">
        <f t="shared" si="56"/>
        <v>1.4296224999999996</v>
      </c>
      <c r="O344" s="94">
        <f t="shared" si="56"/>
        <v>1.6440658749999995</v>
      </c>
      <c r="P344" s="94">
        <f t="shared" si="56"/>
        <v>1.890675756249999</v>
      </c>
      <c r="Q344" s="278">
        <f t="shared" si="56"/>
        <v>2.1742771196874986</v>
      </c>
      <c r="R344" s="278">
        <f t="shared" si="56"/>
        <v>2.5004186876406234</v>
      </c>
      <c r="S344" s="278">
        <f t="shared" si="56"/>
        <v>2.8754814907867168</v>
      </c>
      <c r="T344" s="278">
        <f t="shared" si="56"/>
        <v>3.3068037144047238</v>
      </c>
      <c r="U344" s="278">
        <f t="shared" si="56"/>
        <v>3.8028242715654321</v>
      </c>
      <c r="V344" s="278">
        <f t="shared" si="56"/>
        <v>4.373247912300247</v>
      </c>
    </row>
    <row r="345" spans="1:22" x14ac:dyDescent="0.25">
      <c r="B345" s="276">
        <v>10</v>
      </c>
      <c r="C345" s="342">
        <f t="shared" si="56"/>
        <v>0.22883124169231728</v>
      </c>
      <c r="D345" s="163">
        <f t="shared" si="56"/>
        <v>0.26315592794616482</v>
      </c>
      <c r="E345" s="163">
        <f t="shared" si="56"/>
        <v>0.30262931713808949</v>
      </c>
      <c r="F345" s="163">
        <f t="shared" si="56"/>
        <v>0.34802371470880289</v>
      </c>
      <c r="G345" s="163">
        <f t="shared" si="56"/>
        <v>0.40022727191512331</v>
      </c>
      <c r="H345" s="163">
        <f t="shared" si="56"/>
        <v>0.46026136270239182</v>
      </c>
      <c r="I345" s="163">
        <f t="shared" si="56"/>
        <v>0.52930056710775053</v>
      </c>
      <c r="J345" s="163">
        <f t="shared" si="56"/>
        <v>0.60869565217391308</v>
      </c>
      <c r="K345" s="105">
        <f t="shared" si="56"/>
        <v>0.7</v>
      </c>
      <c r="L345" s="146">
        <f t="shared" si="56"/>
        <v>0.80499999999999994</v>
      </c>
      <c r="M345" s="146">
        <f t="shared" si="56"/>
        <v>0.92574999999999985</v>
      </c>
      <c r="N345" s="146">
        <f t="shared" si="56"/>
        <v>1.0646124999999997</v>
      </c>
      <c r="O345" s="146">
        <f t="shared" si="56"/>
        <v>1.2243043749999996</v>
      </c>
      <c r="P345" s="146">
        <f t="shared" si="56"/>
        <v>1.4079500312499995</v>
      </c>
      <c r="Q345" s="279">
        <f t="shared" si="56"/>
        <v>1.6191425359374993</v>
      </c>
      <c r="R345" s="279">
        <f t="shared" si="56"/>
        <v>1.8620139163281242</v>
      </c>
      <c r="S345" s="279">
        <f t="shared" si="56"/>
        <v>2.1413160037773427</v>
      </c>
      <c r="T345" s="279">
        <f t="shared" si="56"/>
        <v>2.4625134043439436</v>
      </c>
      <c r="U345" s="279">
        <f t="shared" si="56"/>
        <v>2.8318904149955353</v>
      </c>
      <c r="V345" s="279">
        <f t="shared" si="56"/>
        <v>3.2566739772448647</v>
      </c>
    </row>
    <row r="346" spans="1:22" x14ac:dyDescent="0.25">
      <c r="B346" s="276">
        <v>20</v>
      </c>
      <c r="C346" s="341">
        <f t="shared" si="56"/>
        <v>0.15478798991616033</v>
      </c>
      <c r="D346" s="160">
        <f t="shared" si="56"/>
        <v>0.17800618840358434</v>
      </c>
      <c r="E346" s="160">
        <f t="shared" si="56"/>
        <v>0.20470711666412197</v>
      </c>
      <c r="F346" s="160">
        <f t="shared" si="56"/>
        <v>0.23541318416374027</v>
      </c>
      <c r="G346" s="160">
        <f t="shared" si="56"/>
        <v>0.27072516178830125</v>
      </c>
      <c r="H346" s="160">
        <f t="shared" si="56"/>
        <v>0.31133393605654647</v>
      </c>
      <c r="I346" s="160">
        <f t="shared" si="56"/>
        <v>0.35803402646502841</v>
      </c>
      <c r="J346" s="160">
        <f t="shared" si="56"/>
        <v>0.41173913043478266</v>
      </c>
      <c r="K346" s="98">
        <f t="shared" si="56"/>
        <v>0.47350000000000003</v>
      </c>
      <c r="L346" s="94">
        <f t="shared" si="56"/>
        <v>0.54452499999999993</v>
      </c>
      <c r="M346" s="94">
        <f t="shared" si="56"/>
        <v>0.62620374999999995</v>
      </c>
      <c r="N346" s="94">
        <f t="shared" si="56"/>
        <v>0.72013431249999982</v>
      </c>
      <c r="O346" s="94">
        <f t="shared" si="56"/>
        <v>0.82815445937499965</v>
      </c>
      <c r="P346" s="94">
        <f t="shared" si="56"/>
        <v>0.9523776282812495</v>
      </c>
      <c r="Q346" s="278">
        <f t="shared" si="56"/>
        <v>1.0952342725234367</v>
      </c>
      <c r="R346" s="278">
        <f t="shared" si="56"/>
        <v>1.2595194134019523</v>
      </c>
      <c r="S346" s="278">
        <f t="shared" si="56"/>
        <v>1.448447325412245</v>
      </c>
      <c r="T346" s="278">
        <f t="shared" si="56"/>
        <v>1.6657144242240816</v>
      </c>
      <c r="U346" s="278">
        <f t="shared" si="56"/>
        <v>1.9155715878576935</v>
      </c>
      <c r="V346" s="278">
        <f t="shared" si="56"/>
        <v>2.202907326036347</v>
      </c>
    </row>
    <row r="347" spans="1:22" x14ac:dyDescent="0.25">
      <c r="B347" s="276">
        <v>30</v>
      </c>
      <c r="C347" s="341">
        <f t="shared" si="56"/>
        <v>0.1214984926128256</v>
      </c>
      <c r="D347" s="160">
        <f t="shared" si="56"/>
        <v>0.13972326650474942</v>
      </c>
      <c r="E347" s="160">
        <f t="shared" si="56"/>
        <v>0.16068175648046182</v>
      </c>
      <c r="F347" s="160">
        <f t="shared" si="56"/>
        <v>0.1847840199525311</v>
      </c>
      <c r="G347" s="160">
        <f t="shared" si="56"/>
        <v>0.21250162294541075</v>
      </c>
      <c r="H347" s="160">
        <f t="shared" si="56"/>
        <v>0.24437686638722234</v>
      </c>
      <c r="I347" s="160">
        <f t="shared" si="56"/>
        <v>0.28103339634530566</v>
      </c>
      <c r="J347" s="160">
        <f t="shared" si="56"/>
        <v>0.32318840579710151</v>
      </c>
      <c r="K347" s="98">
        <f t="shared" si="56"/>
        <v>0.3716666666666667</v>
      </c>
      <c r="L347" s="94">
        <f t="shared" si="56"/>
        <v>0.42741666666666667</v>
      </c>
      <c r="M347" s="94">
        <f t="shared" si="56"/>
        <v>0.49152916666666663</v>
      </c>
      <c r="N347" s="94">
        <f t="shared" si="56"/>
        <v>0.56525854166666656</v>
      </c>
      <c r="O347" s="94">
        <f t="shared" si="56"/>
        <v>0.65004732291666645</v>
      </c>
      <c r="P347" s="94">
        <f t="shared" si="56"/>
        <v>0.74755442135416639</v>
      </c>
      <c r="Q347" s="278">
        <f t="shared" si="56"/>
        <v>0.85968758455729122</v>
      </c>
      <c r="R347" s="278">
        <f t="shared" si="56"/>
        <v>0.98864072224088484</v>
      </c>
      <c r="S347" s="278">
        <f t="shared" si="56"/>
        <v>1.1369368305770176</v>
      </c>
      <c r="T347" s="278">
        <f t="shared" si="56"/>
        <v>1.3074773551635701</v>
      </c>
      <c r="U347" s="278">
        <f t="shared" si="56"/>
        <v>1.5035989584381055</v>
      </c>
      <c r="V347" s="278">
        <f t="shared" si="56"/>
        <v>1.7291388022038212</v>
      </c>
    </row>
    <row r="348" spans="1:22" x14ac:dyDescent="0.25">
      <c r="B348" s="276">
        <v>40</v>
      </c>
      <c r="C348" s="341">
        <f t="shared" si="56"/>
        <v>0.10387303863961975</v>
      </c>
      <c r="D348" s="160">
        <f t="shared" si="56"/>
        <v>0.11945399443556268</v>
      </c>
      <c r="E348" s="160">
        <f t="shared" si="56"/>
        <v>0.13737209360089708</v>
      </c>
      <c r="F348" s="160">
        <f t="shared" si="56"/>
        <v>0.15797790764103165</v>
      </c>
      <c r="G348" s="160">
        <f t="shared" si="56"/>
        <v>0.18167459378718637</v>
      </c>
      <c r="H348" s="160">
        <f t="shared" si="56"/>
        <v>0.20892578285526428</v>
      </c>
      <c r="I348" s="160">
        <f t="shared" si="56"/>
        <v>0.24026465028355393</v>
      </c>
      <c r="J348" s="160">
        <f t="shared" si="56"/>
        <v>0.27630434782608704</v>
      </c>
      <c r="K348" s="98">
        <f t="shared" si="56"/>
        <v>0.31775000000000003</v>
      </c>
      <c r="L348" s="94">
        <f t="shared" si="56"/>
        <v>0.36541250000000003</v>
      </c>
      <c r="M348" s="94">
        <f t="shared" si="56"/>
        <v>0.42022437499999998</v>
      </c>
      <c r="N348" s="94">
        <f t="shared" si="56"/>
        <v>0.48325803124999994</v>
      </c>
      <c r="O348" s="94">
        <f t="shared" si="56"/>
        <v>0.5557467359374999</v>
      </c>
      <c r="P348" s="94">
        <f t="shared" si="56"/>
        <v>0.63910874632812487</v>
      </c>
      <c r="Q348" s="278">
        <f t="shared" si="56"/>
        <v>0.73497505827734355</v>
      </c>
      <c r="R348" s="278">
        <f t="shared" si="56"/>
        <v>0.8452213170189451</v>
      </c>
      <c r="S348" s="278">
        <f t="shared" si="56"/>
        <v>0.97200451457178672</v>
      </c>
      <c r="T348" s="278">
        <f t="shared" si="56"/>
        <v>1.1178051917575547</v>
      </c>
      <c r="U348" s="278">
        <f t="shared" si="56"/>
        <v>1.2854759705211878</v>
      </c>
      <c r="V348" s="278">
        <f t="shared" si="56"/>
        <v>1.4782973660993659</v>
      </c>
    </row>
    <row r="349" spans="1:22" x14ac:dyDescent="0.25">
      <c r="B349" s="276">
        <v>50</v>
      </c>
      <c r="C349" s="341">
        <f t="shared" si="56"/>
        <v>9.2905484127080828E-2</v>
      </c>
      <c r="D349" s="160">
        <f t="shared" si="56"/>
        <v>0.10684130674614294</v>
      </c>
      <c r="E349" s="160">
        <f t="shared" si="56"/>
        <v>0.12286750275806436</v>
      </c>
      <c r="F349" s="160">
        <f t="shared" si="56"/>
        <v>0.14129762817177402</v>
      </c>
      <c r="G349" s="160">
        <f t="shared" si="56"/>
        <v>0.16249227239754011</v>
      </c>
      <c r="H349" s="160">
        <f t="shared" si="56"/>
        <v>0.18686611325717109</v>
      </c>
      <c r="I349" s="160">
        <f t="shared" si="56"/>
        <v>0.21489603024574674</v>
      </c>
      <c r="J349" s="160">
        <f t="shared" si="56"/>
        <v>0.24713043478260871</v>
      </c>
      <c r="K349" s="98">
        <f t="shared" si="56"/>
        <v>0.28420000000000001</v>
      </c>
      <c r="L349" s="94">
        <f t="shared" si="56"/>
        <v>0.32683000000000001</v>
      </c>
      <c r="M349" s="94">
        <f t="shared" si="56"/>
        <v>0.37585449999999992</v>
      </c>
      <c r="N349" s="94">
        <f t="shared" si="56"/>
        <v>0.4322326749999999</v>
      </c>
      <c r="O349" s="94">
        <f t="shared" si="56"/>
        <v>0.49706757624999987</v>
      </c>
      <c r="P349" s="94">
        <f t="shared" si="56"/>
        <v>0.57162771268749979</v>
      </c>
      <c r="Q349" s="278">
        <f t="shared" si="56"/>
        <v>0.65737186959062466</v>
      </c>
      <c r="R349" s="278">
        <f t="shared" si="56"/>
        <v>0.75597765002921835</v>
      </c>
      <c r="S349" s="278">
        <f t="shared" si="56"/>
        <v>0.86937429753360107</v>
      </c>
      <c r="T349" s="278">
        <f t="shared" si="56"/>
        <v>0.99978044216364115</v>
      </c>
      <c r="U349" s="278">
        <f t="shared" si="56"/>
        <v>1.1497475084881872</v>
      </c>
      <c r="V349" s="278">
        <f t="shared" si="56"/>
        <v>1.3222096347614152</v>
      </c>
    </row>
    <row r="350" spans="1:22" x14ac:dyDescent="0.25">
      <c r="B350" s="276">
        <v>60</v>
      </c>
      <c r="C350" s="341">
        <f t="shared" si="56"/>
        <v>8.4776526684106124E-2</v>
      </c>
      <c r="D350" s="160">
        <f t="shared" si="56"/>
        <v>9.7493005686722034E-2</v>
      </c>
      <c r="E350" s="160">
        <f t="shared" si="56"/>
        <v>0.11211695653973033</v>
      </c>
      <c r="F350" s="160">
        <f t="shared" si="56"/>
        <v>0.12893450002068987</v>
      </c>
      <c r="G350" s="160">
        <f t="shared" si="56"/>
        <v>0.14827467502379335</v>
      </c>
      <c r="H350" s="160">
        <f t="shared" si="56"/>
        <v>0.17051587627736231</v>
      </c>
      <c r="I350" s="160">
        <f t="shared" si="56"/>
        <v>0.19609325771896663</v>
      </c>
      <c r="J350" s="160">
        <f t="shared" si="56"/>
        <v>0.22550724637681163</v>
      </c>
      <c r="K350" s="98">
        <f t="shared" si="56"/>
        <v>0.25933333333333336</v>
      </c>
      <c r="L350" s="94">
        <f t="shared" si="56"/>
        <v>0.29823333333333329</v>
      </c>
      <c r="M350" s="94">
        <f t="shared" si="56"/>
        <v>0.34296833333333326</v>
      </c>
      <c r="N350" s="94">
        <f t="shared" si="56"/>
        <v>0.39441358333333321</v>
      </c>
      <c r="O350" s="94">
        <f t="shared" si="56"/>
        <v>0.45357562083333319</v>
      </c>
      <c r="P350" s="94">
        <f t="shared" si="56"/>
        <v>0.5216119639583332</v>
      </c>
      <c r="Q350" s="278">
        <f t="shared" si="56"/>
        <v>0.59985375855208312</v>
      </c>
      <c r="R350" s="278">
        <f t="shared" si="56"/>
        <v>0.68983182233489548</v>
      </c>
      <c r="S350" s="278">
        <f t="shared" si="56"/>
        <v>0.79330659568512973</v>
      </c>
      <c r="T350" s="278">
        <f t="shared" si="56"/>
        <v>0.91230258503789918</v>
      </c>
      <c r="U350" s="278">
        <f t="shared" si="56"/>
        <v>1.049147972793584</v>
      </c>
      <c r="V350" s="278">
        <f t="shared" si="56"/>
        <v>1.2065201687126215</v>
      </c>
    </row>
    <row r="351" spans="1:22" x14ac:dyDescent="0.25">
      <c r="B351" s="276">
        <v>70</v>
      </c>
      <c r="C351" s="342">
        <f t="shared" si="56"/>
        <v>7.8363025216267035E-2</v>
      </c>
      <c r="D351" s="163">
        <f t="shared" si="56"/>
        <v>9.0117478998707076E-2</v>
      </c>
      <c r="E351" s="163">
        <f t="shared" si="56"/>
        <v>0.10363510084851313</v>
      </c>
      <c r="F351" s="163">
        <f t="shared" si="56"/>
        <v>0.11918036597579008</v>
      </c>
      <c r="G351" s="163">
        <f t="shared" si="56"/>
        <v>0.13705742087215858</v>
      </c>
      <c r="H351" s="163">
        <f t="shared" si="56"/>
        <v>0.15761603400298235</v>
      </c>
      <c r="I351" s="163">
        <f t="shared" si="56"/>
        <v>0.18125843910342967</v>
      </c>
      <c r="J351" s="163">
        <f t="shared" si="56"/>
        <v>0.20844720496894412</v>
      </c>
      <c r="K351" s="105">
        <f t="shared" si="56"/>
        <v>0.23971428571428574</v>
      </c>
      <c r="L351" s="146">
        <f t="shared" si="56"/>
        <v>0.27567142857142857</v>
      </c>
      <c r="M351" s="146">
        <f t="shared" si="56"/>
        <v>0.31702214285714286</v>
      </c>
      <c r="N351" s="146">
        <f t="shared" si="56"/>
        <v>0.36457546428571425</v>
      </c>
      <c r="O351" s="146">
        <f t="shared" si="56"/>
        <v>0.41926178392857139</v>
      </c>
      <c r="P351" s="146">
        <f t="shared" si="56"/>
        <v>0.48215105151785703</v>
      </c>
      <c r="Q351" s="279">
        <f t="shared" si="56"/>
        <v>0.55447370924553552</v>
      </c>
      <c r="R351" s="279">
        <f t="shared" si="56"/>
        <v>0.63764476563236583</v>
      </c>
      <c r="S351" s="279">
        <f t="shared" si="56"/>
        <v>0.7332914804772207</v>
      </c>
      <c r="T351" s="279">
        <f t="shared" si="56"/>
        <v>0.84328520254880368</v>
      </c>
      <c r="U351" s="279">
        <f t="shared" si="56"/>
        <v>0.96977798293112427</v>
      </c>
      <c r="V351" s="279">
        <f t="shared" si="56"/>
        <v>1.1152446803707927</v>
      </c>
    </row>
    <row r="356" spans="1:22" x14ac:dyDescent="0.25">
      <c r="B356" s="347">
        <v>0.9</v>
      </c>
      <c r="C356" s="281" t="s">
        <v>42</v>
      </c>
      <c r="D356" s="282"/>
      <c r="E356" s="282"/>
      <c r="F356" s="282"/>
      <c r="G356" s="282"/>
      <c r="H356" s="282"/>
      <c r="I356" s="282"/>
      <c r="J356" s="282"/>
      <c r="K356" s="283"/>
      <c r="L356" s="282"/>
      <c r="M356" s="282"/>
      <c r="N356" s="282"/>
      <c r="O356" s="282"/>
      <c r="P356" s="67"/>
    </row>
    <row r="357" spans="1:22" x14ac:dyDescent="0.25">
      <c r="B357" s="284">
        <v>0.96</v>
      </c>
      <c r="C357" s="47" t="s">
        <v>43</v>
      </c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70"/>
    </row>
    <row r="358" spans="1:22" x14ac:dyDescent="0.25">
      <c r="B358" s="284">
        <v>85</v>
      </c>
      <c r="C358" s="41" t="s">
        <v>44</v>
      </c>
      <c r="D358" s="47"/>
      <c r="E358" s="47"/>
      <c r="F358" s="47"/>
      <c r="G358" s="47"/>
      <c r="H358" s="41" t="s">
        <v>121</v>
      </c>
      <c r="I358" s="47"/>
      <c r="J358" s="47"/>
      <c r="K358" s="47"/>
      <c r="L358" s="47"/>
      <c r="M358" s="47"/>
      <c r="N358" s="47"/>
      <c r="O358" s="47"/>
      <c r="P358" s="70"/>
    </row>
    <row r="359" spans="1:22" x14ac:dyDescent="0.25">
      <c r="B359" s="284"/>
      <c r="C359" s="41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70"/>
    </row>
    <row r="360" spans="1:22" x14ac:dyDescent="0.25">
      <c r="B360" s="286" t="s">
        <v>75</v>
      </c>
      <c r="C360" s="41"/>
      <c r="D360" s="47"/>
      <c r="E360" s="47"/>
      <c r="F360" s="47"/>
      <c r="G360" s="47"/>
      <c r="H360" s="47"/>
      <c r="I360" s="47"/>
      <c r="J360" s="47"/>
      <c r="K360" s="343" t="s">
        <v>80</v>
      </c>
      <c r="L360" s="47"/>
      <c r="M360" s="47"/>
      <c r="N360" s="47"/>
      <c r="O360" s="47"/>
      <c r="P360" s="70"/>
    </row>
    <row r="361" spans="1:22" x14ac:dyDescent="0.25">
      <c r="B361" s="284"/>
      <c r="C361" s="41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70"/>
    </row>
    <row r="362" spans="1:22" x14ac:dyDescent="0.25">
      <c r="B362" s="288"/>
      <c r="C362" s="47"/>
      <c r="D362" s="202"/>
      <c r="E362" s="202"/>
      <c r="F362" s="202"/>
      <c r="G362" s="202"/>
      <c r="H362" s="202"/>
      <c r="I362" s="202"/>
      <c r="J362" s="202"/>
      <c r="K362" s="202"/>
      <c r="L362" s="202"/>
      <c r="M362" s="202"/>
      <c r="N362" s="202"/>
      <c r="O362" s="202"/>
      <c r="P362" s="344"/>
    </row>
    <row r="363" spans="1:22" x14ac:dyDescent="0.25">
      <c r="A363" s="346" t="s">
        <v>28</v>
      </c>
      <c r="B363" s="291"/>
      <c r="C363" s="292"/>
      <c r="D363" s="293" t="s">
        <v>16</v>
      </c>
      <c r="E363" s="293" t="s">
        <v>15</v>
      </c>
      <c r="F363" s="294" t="s">
        <v>14</v>
      </c>
      <c r="G363" s="294" t="s">
        <v>13</v>
      </c>
      <c r="H363" s="294" t="s">
        <v>3</v>
      </c>
      <c r="I363" s="294" t="s">
        <v>4</v>
      </c>
      <c r="J363" s="294" t="s">
        <v>5</v>
      </c>
      <c r="K363" s="294" t="s">
        <v>6</v>
      </c>
      <c r="L363" s="294" t="s">
        <v>20</v>
      </c>
      <c r="M363" s="294" t="s">
        <v>21</v>
      </c>
      <c r="N363" s="294" t="s">
        <v>22</v>
      </c>
      <c r="O363" s="294" t="s">
        <v>23</v>
      </c>
      <c r="P363" s="295" t="s">
        <v>24</v>
      </c>
      <c r="Q363" s="274"/>
      <c r="R363" s="274"/>
      <c r="S363" s="274"/>
      <c r="T363" s="274"/>
      <c r="U363" s="274"/>
      <c r="V363" s="274"/>
    </row>
    <row r="364" spans="1:22" x14ac:dyDescent="0.25">
      <c r="B364" s="296" t="s">
        <v>2</v>
      </c>
      <c r="C364" s="297" t="s">
        <v>41</v>
      </c>
      <c r="D364" s="294" t="s">
        <v>41</v>
      </c>
      <c r="E364" s="294" t="s">
        <v>41</v>
      </c>
      <c r="F364" s="294" t="s">
        <v>41</v>
      </c>
      <c r="G364" s="294" t="s">
        <v>41</v>
      </c>
      <c r="H364" s="294" t="s">
        <v>41</v>
      </c>
      <c r="I364" s="294" t="s">
        <v>41</v>
      </c>
      <c r="J364" s="294" t="s">
        <v>40</v>
      </c>
      <c r="K364" s="294" t="s">
        <v>40</v>
      </c>
      <c r="L364" s="294" t="s">
        <v>40</v>
      </c>
      <c r="M364" s="294" t="s">
        <v>40</v>
      </c>
      <c r="N364" s="294" t="s">
        <v>40</v>
      </c>
      <c r="O364" s="294" t="s">
        <v>40</v>
      </c>
      <c r="P364" s="295" t="s">
        <v>40</v>
      </c>
      <c r="Q364" s="298" t="s">
        <v>40</v>
      </c>
      <c r="R364" s="298" t="s">
        <v>40</v>
      </c>
      <c r="S364" s="298" t="s">
        <v>40</v>
      </c>
      <c r="T364" s="298" t="s">
        <v>40</v>
      </c>
      <c r="U364" s="298" t="s">
        <v>40</v>
      </c>
      <c r="V364" s="298" t="s">
        <v>40</v>
      </c>
    </row>
    <row r="365" spans="1:22" x14ac:dyDescent="0.25">
      <c r="B365" s="296">
        <v>1</v>
      </c>
      <c r="C365" s="299">
        <f>SQRT(12*32.2*C340^2/(4*$B$358*($B$357*56)*$B$356^2))</f>
        <v>3.6967686970668094E-2</v>
      </c>
      <c r="D365" s="300">
        <f t="shared" ref="D365:J365" si="57">SQRT(12*32.2*D340^2/(4*$B$358*($B$357*56)*$B$356^2))</f>
        <v>4.2512840016268302E-2</v>
      </c>
      <c r="E365" s="300">
        <f t="shared" si="57"/>
        <v>4.8889766018708557E-2</v>
      </c>
      <c r="F365" s="300">
        <f t="shared" si="57"/>
        <v>5.6223230921514829E-2</v>
      </c>
      <c r="G365" s="300">
        <f t="shared" si="57"/>
        <v>6.4656715559742048E-2</v>
      </c>
      <c r="H365" s="300">
        <f t="shared" si="57"/>
        <v>7.4355222893703346E-2</v>
      </c>
      <c r="I365" s="300">
        <f t="shared" si="57"/>
        <v>8.5508506327758846E-2</v>
      </c>
      <c r="J365" s="300">
        <f t="shared" si="57"/>
        <v>9.8334782276922661E-2</v>
      </c>
      <c r="K365" s="301">
        <f>SQRT(12*32.2*K340^2/(4*$B$358*($B$357*56)*$B$356^2))</f>
        <v>0.11308499961846105</v>
      </c>
      <c r="L365" s="300">
        <f t="shared" ref="L365:V376" si="58">SQRT(12*32.2*L340^2/(4*$B$358*($B$357*56)*$B$356^2))</f>
        <v>0.13004774956123022</v>
      </c>
      <c r="M365" s="300">
        <f t="shared" si="58"/>
        <v>0.14955491199541474</v>
      </c>
      <c r="N365" s="300">
        <f t="shared" si="58"/>
        <v>0.1719881487947269</v>
      </c>
      <c r="O365" s="300">
        <f t="shared" si="58"/>
        <v>0.19778637111393593</v>
      </c>
      <c r="P365" s="302">
        <f t="shared" si="58"/>
        <v>0.22745432678102628</v>
      </c>
      <c r="Q365" s="303">
        <f t="shared" si="58"/>
        <v>0.26157247579818022</v>
      </c>
      <c r="R365" s="303">
        <f t="shared" si="58"/>
        <v>0.30080834716790728</v>
      </c>
      <c r="S365" s="303">
        <f t="shared" si="58"/>
        <v>0.34592959924309324</v>
      </c>
      <c r="T365" s="303">
        <f t="shared" si="58"/>
        <v>0.39781903912955718</v>
      </c>
      <c r="U365" s="303">
        <f t="shared" si="58"/>
        <v>0.45749189499899073</v>
      </c>
      <c r="V365" s="303">
        <f t="shared" si="58"/>
        <v>0.52611567924883929</v>
      </c>
    </row>
    <row r="366" spans="1:22" x14ac:dyDescent="0.25">
      <c r="B366" s="296">
        <v>2</v>
      </c>
      <c r="C366" s="299">
        <f t="shared" ref="C366:K376" si="59">SQRT(12*32.2*C341^2/(4*$B$358*($B$357*56)*$B$356^2))</f>
        <v>4.3569059644001699E-2</v>
      </c>
      <c r="D366" s="300">
        <f t="shared" si="59"/>
        <v>5.010441859060194E-2</v>
      </c>
      <c r="E366" s="300">
        <f t="shared" si="59"/>
        <v>5.762008137919223E-2</v>
      </c>
      <c r="F366" s="300">
        <f t="shared" si="59"/>
        <v>6.6263093586071048E-2</v>
      </c>
      <c r="G366" s="300">
        <f t="shared" si="59"/>
        <v>7.6202557623981704E-2</v>
      </c>
      <c r="H366" s="300">
        <f t="shared" si="59"/>
        <v>8.7632941267578951E-2</v>
      </c>
      <c r="I366" s="300">
        <f t="shared" si="59"/>
        <v>0.10077788245771578</v>
      </c>
      <c r="J366" s="300">
        <f t="shared" si="59"/>
        <v>0.11589456482637313</v>
      </c>
      <c r="K366" s="301">
        <f t="shared" si="59"/>
        <v>0.13327874955032909</v>
      </c>
      <c r="L366" s="300">
        <f t="shared" si="58"/>
        <v>0.15327056198287844</v>
      </c>
      <c r="M366" s="300">
        <f t="shared" si="58"/>
        <v>0.1762611462803102</v>
      </c>
      <c r="N366" s="300">
        <f t="shared" si="58"/>
        <v>0.20270031822235671</v>
      </c>
      <c r="O366" s="300">
        <f t="shared" si="58"/>
        <v>0.23310536595571021</v>
      </c>
      <c r="P366" s="302">
        <f t="shared" si="58"/>
        <v>0.26807117084906673</v>
      </c>
      <c r="Q366" s="303">
        <f t="shared" si="58"/>
        <v>0.30828184647642676</v>
      </c>
      <c r="R366" s="303">
        <f t="shared" si="58"/>
        <v>0.35452412344789069</v>
      </c>
      <c r="S366" s="303">
        <f t="shared" si="58"/>
        <v>0.40770274196507428</v>
      </c>
      <c r="T366" s="303">
        <f t="shared" si="58"/>
        <v>0.46885815325983532</v>
      </c>
      <c r="U366" s="303">
        <f t="shared" si="58"/>
        <v>0.53918687624881056</v>
      </c>
      <c r="V366" s="303">
        <f t="shared" si="58"/>
        <v>0.62006490768613221</v>
      </c>
    </row>
    <row r="367" spans="1:22" x14ac:dyDescent="0.25">
      <c r="B367" s="296">
        <v>3</v>
      </c>
      <c r="C367" s="305">
        <f t="shared" si="59"/>
        <v>5.052250552657974E-2</v>
      </c>
      <c r="D367" s="306">
        <f t="shared" si="59"/>
        <v>5.8100881355566687E-2</v>
      </c>
      <c r="E367" s="306">
        <f t="shared" si="59"/>
        <v>6.6816013558901696E-2</v>
      </c>
      <c r="F367" s="306">
        <f t="shared" si="59"/>
        <v>7.6838415592736922E-2</v>
      </c>
      <c r="G367" s="306">
        <f t="shared" si="59"/>
        <v>8.8364177931647456E-2</v>
      </c>
      <c r="H367" s="306">
        <f t="shared" si="59"/>
        <v>0.10161880462139458</v>
      </c>
      <c r="I367" s="306">
        <f t="shared" si="59"/>
        <v>0.11686162531460374</v>
      </c>
      <c r="J367" s="306">
        <f t="shared" si="59"/>
        <v>0.13439086911179432</v>
      </c>
      <c r="K367" s="307">
        <f t="shared" si="59"/>
        <v>0.15454949947856345</v>
      </c>
      <c r="L367" s="306">
        <f t="shared" si="58"/>
        <v>0.17773192440034796</v>
      </c>
      <c r="M367" s="306">
        <f t="shared" si="58"/>
        <v>0.20439171306040013</v>
      </c>
      <c r="N367" s="306">
        <f t="shared" si="58"/>
        <v>0.23505047001946008</v>
      </c>
      <c r="O367" s="306">
        <f t="shared" si="58"/>
        <v>0.27030804052237911</v>
      </c>
      <c r="P367" s="308">
        <f t="shared" si="58"/>
        <v>0.31085424660073596</v>
      </c>
      <c r="Q367" s="309">
        <f t="shared" si="58"/>
        <v>0.35748238359084628</v>
      </c>
      <c r="R367" s="309">
        <f t="shared" si="58"/>
        <v>0.41110474112947321</v>
      </c>
      <c r="S367" s="309">
        <f t="shared" si="58"/>
        <v>0.47277045229889414</v>
      </c>
      <c r="T367" s="309">
        <f t="shared" si="58"/>
        <v>0.54368602014372824</v>
      </c>
      <c r="U367" s="309">
        <f t="shared" si="58"/>
        <v>0.62523892316528751</v>
      </c>
      <c r="V367" s="309">
        <f t="shared" si="58"/>
        <v>0.71902476164008045</v>
      </c>
    </row>
    <row r="368" spans="1:22" x14ac:dyDescent="0.25">
      <c r="B368" s="296">
        <v>4</v>
      </c>
      <c r="C368" s="299">
        <f t="shared" si="59"/>
        <v>5.1490706852002001E-2</v>
      </c>
      <c r="D368" s="300">
        <f t="shared" si="59"/>
        <v>5.9214312879802292E-2</v>
      </c>
      <c r="E368" s="300">
        <f t="shared" si="59"/>
        <v>6.8096459811772633E-2</v>
      </c>
      <c r="F368" s="300">
        <f t="shared" si="59"/>
        <v>7.8310928783538528E-2</v>
      </c>
      <c r="G368" s="300">
        <f t="shared" si="59"/>
        <v>9.0057568101069282E-2</v>
      </c>
      <c r="H368" s="300">
        <f t="shared" si="59"/>
        <v>0.10356620331622968</v>
      </c>
      <c r="I368" s="300">
        <f t="shared" si="59"/>
        <v>0.11910113381366411</v>
      </c>
      <c r="J368" s="300">
        <f t="shared" si="59"/>
        <v>0.13696630388571371</v>
      </c>
      <c r="K368" s="301">
        <f t="shared" si="59"/>
        <v>0.15751124946857076</v>
      </c>
      <c r="L368" s="300">
        <f t="shared" si="58"/>
        <v>0.18113793688885635</v>
      </c>
      <c r="M368" s="300">
        <f t="shared" si="58"/>
        <v>0.20830862742218478</v>
      </c>
      <c r="N368" s="300">
        <f t="shared" si="58"/>
        <v>0.23955492153551247</v>
      </c>
      <c r="O368" s="300">
        <f t="shared" si="58"/>
        <v>0.27548815976583935</v>
      </c>
      <c r="P368" s="302">
        <f t="shared" si="58"/>
        <v>0.31681138373071521</v>
      </c>
      <c r="Q368" s="303">
        <f t="shared" si="58"/>
        <v>0.36433309129032249</v>
      </c>
      <c r="R368" s="303">
        <f t="shared" si="58"/>
        <v>0.41898305498387084</v>
      </c>
      <c r="S368" s="303">
        <f t="shared" si="58"/>
        <v>0.48183051323145137</v>
      </c>
      <c r="T368" s="303">
        <f t="shared" si="58"/>
        <v>0.55410509021616905</v>
      </c>
      <c r="U368" s="303">
        <f t="shared" si="58"/>
        <v>0.63722085374859438</v>
      </c>
      <c r="V368" s="303">
        <f t="shared" si="58"/>
        <v>0.73280398181088346</v>
      </c>
    </row>
    <row r="369" spans="1:22" x14ac:dyDescent="0.25">
      <c r="B369" s="296">
        <v>5</v>
      </c>
      <c r="C369" s="299">
        <f t="shared" si="59"/>
        <v>4.9642322503468568E-2</v>
      </c>
      <c r="D369" s="300">
        <f t="shared" si="59"/>
        <v>5.7088670878988862E-2</v>
      </c>
      <c r="E369" s="300">
        <f t="shared" si="59"/>
        <v>6.5651971510837182E-2</v>
      </c>
      <c r="F369" s="300">
        <f t="shared" si="59"/>
        <v>7.5499767237462767E-2</v>
      </c>
      <c r="G369" s="300">
        <f t="shared" si="59"/>
        <v>8.6824732323082174E-2</v>
      </c>
      <c r="H369" s="300">
        <f t="shared" si="59"/>
        <v>9.9848442171544483E-2</v>
      </c>
      <c r="I369" s="300">
        <f t="shared" si="59"/>
        <v>0.11482570849727616</v>
      </c>
      <c r="J369" s="300">
        <f t="shared" si="59"/>
        <v>0.13204956477186758</v>
      </c>
      <c r="K369" s="301">
        <f t="shared" si="59"/>
        <v>0.15185699948764772</v>
      </c>
      <c r="L369" s="300">
        <f t="shared" si="58"/>
        <v>0.17463554941079484</v>
      </c>
      <c r="M369" s="300">
        <f t="shared" si="58"/>
        <v>0.20083088182241404</v>
      </c>
      <c r="N369" s="300">
        <f t="shared" si="58"/>
        <v>0.23095551409577614</v>
      </c>
      <c r="O369" s="300">
        <f t="shared" si="58"/>
        <v>0.26559884121014254</v>
      </c>
      <c r="P369" s="302">
        <f t="shared" si="58"/>
        <v>0.30543866739166387</v>
      </c>
      <c r="Q369" s="303">
        <f t="shared" si="58"/>
        <v>0.35125446750041339</v>
      </c>
      <c r="R369" s="303">
        <f t="shared" si="58"/>
        <v>0.40394263762547539</v>
      </c>
      <c r="S369" s="303">
        <f t="shared" si="58"/>
        <v>0.46453403326929665</v>
      </c>
      <c r="T369" s="303">
        <f t="shared" si="58"/>
        <v>0.53421413825969111</v>
      </c>
      <c r="U369" s="303">
        <f t="shared" si="58"/>
        <v>0.61434625899864481</v>
      </c>
      <c r="V369" s="303">
        <f t="shared" si="58"/>
        <v>0.70649819784844148</v>
      </c>
    </row>
    <row r="370" spans="1:22" x14ac:dyDescent="0.25">
      <c r="B370" s="296">
        <v>10</v>
      </c>
      <c r="C370" s="305">
        <f t="shared" si="59"/>
        <v>3.6967686970668101E-2</v>
      </c>
      <c r="D370" s="306">
        <f t="shared" si="59"/>
        <v>4.2512840016268302E-2</v>
      </c>
      <c r="E370" s="306">
        <f t="shared" si="59"/>
        <v>4.8889766018708543E-2</v>
      </c>
      <c r="F370" s="306">
        <f t="shared" si="59"/>
        <v>5.6223230921514822E-2</v>
      </c>
      <c r="G370" s="306">
        <f t="shared" si="59"/>
        <v>6.4656715559742034E-2</v>
      </c>
      <c r="H370" s="306">
        <f t="shared" si="59"/>
        <v>7.4355222893703346E-2</v>
      </c>
      <c r="I370" s="306">
        <f t="shared" si="59"/>
        <v>8.5508506327758846E-2</v>
      </c>
      <c r="J370" s="306">
        <f t="shared" si="59"/>
        <v>9.8334782276922661E-2</v>
      </c>
      <c r="K370" s="307">
        <f t="shared" si="59"/>
        <v>0.11308499961846105</v>
      </c>
      <c r="L370" s="306">
        <f t="shared" si="58"/>
        <v>0.13004774956123022</v>
      </c>
      <c r="M370" s="306">
        <f t="shared" si="58"/>
        <v>0.14955491199541474</v>
      </c>
      <c r="N370" s="306">
        <f t="shared" si="58"/>
        <v>0.1719881487947269</v>
      </c>
      <c r="O370" s="306">
        <f t="shared" si="58"/>
        <v>0.19778637111393593</v>
      </c>
      <c r="P370" s="308">
        <f t="shared" si="58"/>
        <v>0.22745432678102634</v>
      </c>
      <c r="Q370" s="309">
        <f t="shared" si="58"/>
        <v>0.26157247579818027</v>
      </c>
      <c r="R370" s="309">
        <f t="shared" si="58"/>
        <v>0.30080834716790728</v>
      </c>
      <c r="S370" s="309">
        <f t="shared" si="58"/>
        <v>0.34592959924309336</v>
      </c>
      <c r="T370" s="309">
        <f t="shared" si="58"/>
        <v>0.39781903912955724</v>
      </c>
      <c r="U370" s="309">
        <f t="shared" si="58"/>
        <v>0.4574918949989909</v>
      </c>
      <c r="V370" s="309">
        <f t="shared" si="58"/>
        <v>0.5261156792488394</v>
      </c>
    </row>
    <row r="371" spans="1:22" x14ac:dyDescent="0.25">
      <c r="B371" s="296">
        <v>20</v>
      </c>
      <c r="C371" s="299">
        <f t="shared" si="59"/>
        <v>2.5005999686587635E-2</v>
      </c>
      <c r="D371" s="300">
        <f t="shared" si="59"/>
        <v>2.8756899639575773E-2</v>
      </c>
      <c r="E371" s="300">
        <f t="shared" si="59"/>
        <v>3.3070434585512141E-2</v>
      </c>
      <c r="F371" s="300">
        <f t="shared" si="59"/>
        <v>3.8030999773338958E-2</v>
      </c>
      <c r="G371" s="300">
        <f t="shared" si="59"/>
        <v>4.3735649739339792E-2</v>
      </c>
      <c r="H371" s="300">
        <f t="shared" si="59"/>
        <v>5.0295997200240763E-2</v>
      </c>
      <c r="I371" s="300">
        <f t="shared" si="59"/>
        <v>5.7840396780276873E-2</v>
      </c>
      <c r="J371" s="300">
        <f t="shared" si="59"/>
        <v>6.6516456297318408E-2</v>
      </c>
      <c r="K371" s="301">
        <f t="shared" si="59"/>
        <v>7.6493924741916158E-2</v>
      </c>
      <c r="L371" s="300">
        <f t="shared" si="58"/>
        <v>8.796801345320357E-2</v>
      </c>
      <c r="M371" s="300">
        <f t="shared" si="58"/>
        <v>0.10116321547118411</v>
      </c>
      <c r="N371" s="300">
        <f t="shared" si="58"/>
        <v>0.11633769779186171</v>
      </c>
      <c r="O371" s="300">
        <f t="shared" si="58"/>
        <v>0.13378835246064094</v>
      </c>
      <c r="P371" s="302">
        <f t="shared" si="58"/>
        <v>0.15385660532973705</v>
      </c>
      <c r="Q371" s="303">
        <f t="shared" si="58"/>
        <v>0.17693509612919761</v>
      </c>
      <c r="R371" s="303">
        <f t="shared" si="58"/>
        <v>0.20347536054857723</v>
      </c>
      <c r="S371" s="303">
        <f t="shared" si="58"/>
        <v>0.2339966646308638</v>
      </c>
      <c r="T371" s="303">
        <f t="shared" si="58"/>
        <v>0.26909616432549333</v>
      </c>
      <c r="U371" s="303">
        <f t="shared" si="58"/>
        <v>0.30946058897431733</v>
      </c>
      <c r="V371" s="303">
        <f t="shared" si="58"/>
        <v>0.35587967732046477</v>
      </c>
    </row>
    <row r="372" spans="1:22" x14ac:dyDescent="0.25">
      <c r="B372" s="296">
        <v>30</v>
      </c>
      <c r="C372" s="299">
        <f t="shared" si="59"/>
        <v>1.9628081415378536E-2</v>
      </c>
      <c r="D372" s="300">
        <f t="shared" si="59"/>
        <v>2.2572293627685314E-2</v>
      </c>
      <c r="E372" s="300">
        <f t="shared" si="59"/>
        <v>2.5958137671838109E-2</v>
      </c>
      <c r="F372" s="300">
        <f t="shared" si="59"/>
        <v>2.985185832261383E-2</v>
      </c>
      <c r="G372" s="300">
        <f t="shared" si="59"/>
        <v>3.4329637071005899E-2</v>
      </c>
      <c r="H372" s="300">
        <f t="shared" si="59"/>
        <v>3.9479082631656781E-2</v>
      </c>
      <c r="I372" s="300">
        <f t="shared" si="59"/>
        <v>4.54009450264053E-2</v>
      </c>
      <c r="J372" s="300">
        <f t="shared" si="59"/>
        <v>5.2211086780366081E-2</v>
      </c>
      <c r="K372" s="301">
        <f t="shared" si="59"/>
        <v>6.004274979742099E-2</v>
      </c>
      <c r="L372" s="300">
        <f t="shared" si="58"/>
        <v>6.9049162267034142E-2</v>
      </c>
      <c r="M372" s="300">
        <f t="shared" si="58"/>
        <v>7.9406536607089254E-2</v>
      </c>
      <c r="N372" s="300">
        <f t="shared" si="58"/>
        <v>9.1317517098152626E-2</v>
      </c>
      <c r="O372" s="300">
        <f t="shared" si="58"/>
        <v>0.10501514466287551</v>
      </c>
      <c r="P372" s="302">
        <f t="shared" si="58"/>
        <v>0.12076741636230683</v>
      </c>
      <c r="Q372" s="303">
        <f t="shared" si="58"/>
        <v>0.13888252881665283</v>
      </c>
      <c r="R372" s="303">
        <f t="shared" si="58"/>
        <v>0.15971490813915074</v>
      </c>
      <c r="S372" s="303">
        <f t="shared" si="58"/>
        <v>0.18367214436002335</v>
      </c>
      <c r="T372" s="303">
        <f t="shared" si="58"/>
        <v>0.21122296601402685</v>
      </c>
      <c r="U372" s="303">
        <f t="shared" si="58"/>
        <v>0.24290641091613085</v>
      </c>
      <c r="V372" s="303">
        <f t="shared" si="58"/>
        <v>0.27934237255355049</v>
      </c>
    </row>
    <row r="373" spans="1:22" x14ac:dyDescent="0.25">
      <c r="B373" s="296">
        <v>40</v>
      </c>
      <c r="C373" s="299">
        <f t="shared" si="59"/>
        <v>1.6780689335613986E-2</v>
      </c>
      <c r="D373" s="300">
        <f t="shared" si="59"/>
        <v>1.9297792735956078E-2</v>
      </c>
      <c r="E373" s="300">
        <f t="shared" si="59"/>
        <v>2.2192461646349491E-2</v>
      </c>
      <c r="F373" s="300">
        <f t="shared" si="59"/>
        <v>2.5521330893301913E-2</v>
      </c>
      <c r="G373" s="300">
        <f t="shared" si="59"/>
        <v>2.9349530527297194E-2</v>
      </c>
      <c r="H373" s="300">
        <f t="shared" si="59"/>
        <v>3.3751960106391768E-2</v>
      </c>
      <c r="I373" s="300">
        <f t="shared" si="59"/>
        <v>3.8814754122350532E-2</v>
      </c>
      <c r="J373" s="300">
        <f t="shared" si="59"/>
        <v>4.4636967240703117E-2</v>
      </c>
      <c r="K373" s="301">
        <f t="shared" si="59"/>
        <v>5.1332512326808577E-2</v>
      </c>
      <c r="L373" s="300">
        <f t="shared" si="58"/>
        <v>5.9032389175829862E-2</v>
      </c>
      <c r="M373" s="300">
        <f t="shared" si="58"/>
        <v>6.7887247552204336E-2</v>
      </c>
      <c r="N373" s="300">
        <f t="shared" si="58"/>
        <v>7.8070334685034978E-2</v>
      </c>
      <c r="O373" s="300">
        <f t="shared" si="58"/>
        <v>8.9780884887790222E-2</v>
      </c>
      <c r="P373" s="302">
        <f t="shared" si="58"/>
        <v>0.10324801762095874</v>
      </c>
      <c r="Q373" s="303">
        <f t="shared" si="58"/>
        <v>0.11873522026410256</v>
      </c>
      <c r="R373" s="303">
        <f t="shared" si="58"/>
        <v>0.13654550330371795</v>
      </c>
      <c r="S373" s="303">
        <f t="shared" si="58"/>
        <v>0.15702732879927561</v>
      </c>
      <c r="T373" s="303">
        <f t="shared" si="58"/>
        <v>0.18058142811916694</v>
      </c>
      <c r="U373" s="303">
        <f t="shared" si="58"/>
        <v>0.20766864233704196</v>
      </c>
      <c r="V373" s="303">
        <f t="shared" si="58"/>
        <v>0.23881893868759824</v>
      </c>
    </row>
    <row r="374" spans="1:22" x14ac:dyDescent="0.25">
      <c r="B374" s="296">
        <v>50</v>
      </c>
      <c r="C374" s="299">
        <f t="shared" si="59"/>
        <v>1.5008880910091249E-2</v>
      </c>
      <c r="D374" s="300">
        <f t="shared" si="59"/>
        <v>1.7260213046604935E-2</v>
      </c>
      <c r="E374" s="300">
        <f t="shared" si="59"/>
        <v>1.9849245003595674E-2</v>
      </c>
      <c r="F374" s="300">
        <f t="shared" si="59"/>
        <v>2.2826631754135022E-2</v>
      </c>
      <c r="G374" s="300">
        <f t="shared" si="59"/>
        <v>2.6250626517255276E-2</v>
      </c>
      <c r="H374" s="300">
        <f t="shared" si="59"/>
        <v>3.0188220494843564E-2</v>
      </c>
      <c r="I374" s="300">
        <f t="shared" si="59"/>
        <v>3.4716453569070098E-2</v>
      </c>
      <c r="J374" s="300">
        <f t="shared" si="59"/>
        <v>3.9923921604430604E-2</v>
      </c>
      <c r="K374" s="301">
        <f t="shared" si="59"/>
        <v>4.5912509845095192E-2</v>
      </c>
      <c r="L374" s="300">
        <f t="shared" si="58"/>
        <v>5.2799386321859466E-2</v>
      </c>
      <c r="M374" s="300">
        <f t="shared" si="58"/>
        <v>6.0719294270138377E-2</v>
      </c>
      <c r="N374" s="300">
        <f t="shared" si="58"/>
        <v>6.982718841065913E-2</v>
      </c>
      <c r="O374" s="300">
        <f t="shared" si="58"/>
        <v>8.0301266672257995E-2</v>
      </c>
      <c r="P374" s="302">
        <f t="shared" si="58"/>
        <v>9.2346456673096683E-2</v>
      </c>
      <c r="Q374" s="303">
        <f t="shared" si="58"/>
        <v>0.10619842517406117</v>
      </c>
      <c r="R374" s="303">
        <f t="shared" si="58"/>
        <v>0.12212818895017036</v>
      </c>
      <c r="S374" s="303">
        <f t="shared" si="58"/>
        <v>0.14044741729269589</v>
      </c>
      <c r="T374" s="303">
        <f t="shared" si="58"/>
        <v>0.16151452988660026</v>
      </c>
      <c r="U374" s="303">
        <f t="shared" si="58"/>
        <v>0.18574170936959028</v>
      </c>
      <c r="V374" s="303">
        <f t="shared" si="58"/>
        <v>0.2136029657750288</v>
      </c>
    </row>
    <row r="375" spans="1:22" x14ac:dyDescent="0.25">
      <c r="B375" s="296">
        <v>60</v>
      </c>
      <c r="C375" s="299">
        <f t="shared" si="59"/>
        <v>1.369564783960942E-2</v>
      </c>
      <c r="D375" s="300">
        <f t="shared" si="59"/>
        <v>1.5749995015550834E-2</v>
      </c>
      <c r="E375" s="300">
        <f t="shared" si="59"/>
        <v>1.8112494267883455E-2</v>
      </c>
      <c r="F375" s="300">
        <f t="shared" si="59"/>
        <v>2.0829368408065974E-2</v>
      </c>
      <c r="G375" s="300">
        <f t="shared" si="59"/>
        <v>2.3953773669275865E-2</v>
      </c>
      <c r="H375" s="300">
        <f t="shared" si="59"/>
        <v>2.7546839719667243E-2</v>
      </c>
      <c r="I375" s="300">
        <f t="shared" si="59"/>
        <v>3.1678865677617324E-2</v>
      </c>
      <c r="J375" s="300">
        <f t="shared" si="59"/>
        <v>3.643069552925992E-2</v>
      </c>
      <c r="K375" s="301">
        <f t="shared" si="59"/>
        <v>4.1895299858648906E-2</v>
      </c>
      <c r="L375" s="300">
        <f t="shared" si="58"/>
        <v>4.8179594837446237E-2</v>
      </c>
      <c r="M375" s="300">
        <f t="shared" si="58"/>
        <v>5.5406534063063166E-2</v>
      </c>
      <c r="N375" s="300">
        <f t="shared" si="58"/>
        <v>6.3717514172522638E-2</v>
      </c>
      <c r="O375" s="300">
        <f t="shared" si="58"/>
        <v>7.3275141298401028E-2</v>
      </c>
      <c r="P375" s="302">
        <f t="shared" si="58"/>
        <v>8.4266412493161191E-2</v>
      </c>
      <c r="Q375" s="303">
        <f t="shared" si="58"/>
        <v>9.6906374367135353E-2</v>
      </c>
      <c r="R375" s="303">
        <f t="shared" si="58"/>
        <v>0.11144233052220565</v>
      </c>
      <c r="S375" s="303">
        <f t="shared" si="58"/>
        <v>0.12815868010053647</v>
      </c>
      <c r="T375" s="303">
        <f t="shared" si="58"/>
        <v>0.14738248211561694</v>
      </c>
      <c r="U375" s="303">
        <f t="shared" si="58"/>
        <v>0.16948985443295947</v>
      </c>
      <c r="V375" s="303">
        <f t="shared" si="58"/>
        <v>0.19491333259790336</v>
      </c>
    </row>
    <row r="376" spans="1:22" x14ac:dyDescent="0.25">
      <c r="B376" s="310">
        <v>70</v>
      </c>
      <c r="C376" s="311">
        <f t="shared" si="59"/>
        <v>1.2659546680975731E-2</v>
      </c>
      <c r="D376" s="312">
        <f t="shared" si="59"/>
        <v>1.4558478683122088E-2</v>
      </c>
      <c r="E376" s="312">
        <f t="shared" si="59"/>
        <v>1.6742250485590401E-2</v>
      </c>
      <c r="F376" s="312">
        <f t="shared" si="59"/>
        <v>1.9253588058428958E-2</v>
      </c>
      <c r="G376" s="312">
        <f t="shared" si="59"/>
        <v>2.21416262671933E-2</v>
      </c>
      <c r="H376" s="312">
        <f t="shared" si="59"/>
        <v>2.5462870207272292E-2</v>
      </c>
      <c r="I376" s="312">
        <f t="shared" si="59"/>
        <v>2.9282300738363128E-2</v>
      </c>
      <c r="J376" s="312">
        <f t="shared" si="59"/>
        <v>3.3674645849117599E-2</v>
      </c>
      <c r="K376" s="313">
        <f t="shared" si="59"/>
        <v>3.8725842726485236E-2</v>
      </c>
      <c r="L376" s="312">
        <f t="shared" si="58"/>
        <v>4.453471913545802E-2</v>
      </c>
      <c r="M376" s="312">
        <f t="shared" si="58"/>
        <v>5.1214927005776727E-2</v>
      </c>
      <c r="N376" s="312">
        <f t="shared" si="58"/>
        <v>5.8897166056643226E-2</v>
      </c>
      <c r="O376" s="312">
        <f t="shared" si="58"/>
        <v>6.7731740965139717E-2</v>
      </c>
      <c r="P376" s="314">
        <f t="shared" si="58"/>
        <v>7.7891502109910651E-2</v>
      </c>
      <c r="Q376" s="309">
        <f t="shared" si="58"/>
        <v>8.9575227426397244E-2</v>
      </c>
      <c r="R376" s="309">
        <f t="shared" si="58"/>
        <v>0.10301151154035683</v>
      </c>
      <c r="S376" s="309">
        <f t="shared" si="58"/>
        <v>0.11846323827141034</v>
      </c>
      <c r="T376" s="309">
        <f t="shared" si="58"/>
        <v>0.13623272401212189</v>
      </c>
      <c r="U376" s="309">
        <f t="shared" si="58"/>
        <v>0.15666763261394015</v>
      </c>
      <c r="V376" s="309">
        <f t="shared" si="58"/>
        <v>0.18016777750603116</v>
      </c>
    </row>
    <row r="377" spans="1:22" x14ac:dyDescent="0.25">
      <c r="D377" s="87"/>
      <c r="E377" s="87"/>
      <c r="F377" s="87"/>
      <c r="G377" s="87"/>
      <c r="H377" s="87"/>
      <c r="I377" s="87"/>
      <c r="J377" s="87"/>
      <c r="K377" s="315"/>
    </row>
    <row r="378" spans="1:22" x14ac:dyDescent="0.25">
      <c r="D378" s="87"/>
      <c r="E378" s="87"/>
      <c r="F378" s="87"/>
      <c r="G378" s="87"/>
      <c r="H378" s="87"/>
      <c r="I378" s="87"/>
      <c r="J378" s="87"/>
      <c r="K378" s="315"/>
      <c r="Q378" s="316"/>
    </row>
    <row r="379" spans="1:22" x14ac:dyDescent="0.25">
      <c r="D379" s="87"/>
      <c r="E379" s="87"/>
      <c r="F379" s="87"/>
      <c r="G379" s="87"/>
      <c r="H379" s="87"/>
      <c r="I379" s="87"/>
      <c r="J379" s="87"/>
      <c r="Q379" s="316"/>
    </row>
    <row r="380" spans="1:22" x14ac:dyDescent="0.25">
      <c r="B380" s="47"/>
      <c r="C380" s="47"/>
      <c r="D380" s="87"/>
      <c r="E380" s="87"/>
      <c r="F380" s="87"/>
      <c r="G380" s="87"/>
      <c r="H380" s="87"/>
      <c r="I380" s="87"/>
      <c r="J380" s="87"/>
      <c r="Q380" s="316"/>
    </row>
    <row r="381" spans="1:22" x14ac:dyDescent="0.25">
      <c r="A381" s="346" t="s">
        <v>28</v>
      </c>
      <c r="B381" s="317" t="s">
        <v>62</v>
      </c>
      <c r="C381" s="322">
        <v>0.9</v>
      </c>
      <c r="D381" s="87"/>
      <c r="E381" s="87"/>
      <c r="F381" s="87"/>
      <c r="G381" s="87"/>
      <c r="H381" s="87"/>
      <c r="I381" s="319" t="s">
        <v>64</v>
      </c>
      <c r="J381" s="320" t="s">
        <v>65</v>
      </c>
      <c r="K381" s="282"/>
      <c r="L381" s="67"/>
      <c r="N381" s="319" t="s">
        <v>66</v>
      </c>
      <c r="O381" s="320" t="s">
        <v>67</v>
      </c>
      <c r="P381" s="67"/>
      <c r="Q381" s="466" t="s">
        <v>263</v>
      </c>
    </row>
    <row r="382" spans="1:22" x14ac:dyDescent="0.25">
      <c r="B382" s="321" t="s">
        <v>43</v>
      </c>
      <c r="C382" s="322">
        <v>0.96</v>
      </c>
      <c r="D382" s="87"/>
      <c r="E382" s="76" t="s">
        <v>2</v>
      </c>
      <c r="F382" s="74"/>
      <c r="G382" s="74"/>
      <c r="I382" s="323" t="s">
        <v>68</v>
      </c>
      <c r="J382" s="182" t="s">
        <v>69</v>
      </c>
      <c r="K382" s="47"/>
      <c r="L382" s="70"/>
      <c r="N382" s="323" t="s">
        <v>70</v>
      </c>
      <c r="O382" s="182" t="s">
        <v>71</v>
      </c>
      <c r="P382" s="78"/>
      <c r="Q382" s="76"/>
      <c r="R382" s="365" t="s">
        <v>82</v>
      </c>
    </row>
    <row r="383" spans="1:22" x14ac:dyDescent="0.25">
      <c r="B383" s="317" t="s">
        <v>44</v>
      </c>
      <c r="C383" s="322">
        <v>85</v>
      </c>
      <c r="D383" s="87"/>
      <c r="E383" s="76">
        <v>1</v>
      </c>
      <c r="F383" s="234" t="s">
        <v>63</v>
      </c>
      <c r="G383" s="325">
        <f t="shared" ref="G383:G394" si="60">K365</f>
        <v>0.11308499961846105</v>
      </c>
      <c r="H383" s="345"/>
      <c r="I383" s="327">
        <f>C382*2.20462*25.4*12</f>
        <v>645.0894489599998</v>
      </c>
      <c r="J383" s="289">
        <f>(G383*C$381*SQRT(4*C$383*I$383/32.2)/12)</f>
        <v>0.69998342480375919</v>
      </c>
      <c r="K383" s="47"/>
      <c r="L383" s="70"/>
      <c r="N383" s="328">
        <v>1</v>
      </c>
      <c r="O383" s="329">
        <f t="shared" ref="O383:O394" si="61">N383*J383</f>
        <v>0.69998342480375919</v>
      </c>
      <c r="P383" s="330"/>
      <c r="Q383" s="84">
        <f t="shared" ref="Q383:Q394" si="62">K113</f>
        <v>0.7</v>
      </c>
      <c r="R383" s="501">
        <f>Q383/O383</f>
        <v>1.0000236794124737</v>
      </c>
    </row>
    <row r="384" spans="1:22" x14ac:dyDescent="0.25">
      <c r="B384" s="47"/>
      <c r="C384" s="47"/>
      <c r="D384" s="87"/>
      <c r="E384" s="76">
        <v>2</v>
      </c>
      <c r="F384" s="234" t="s">
        <v>63</v>
      </c>
      <c r="G384" s="289">
        <f t="shared" si="60"/>
        <v>0.13327874955032909</v>
      </c>
      <c r="I384" s="255"/>
      <c r="J384" s="289">
        <f t="shared" ref="J384:J394" si="63">(G384*C$381*SQRT(4*C$383*I$383/32.2)/12)</f>
        <v>0.8249804649472875</v>
      </c>
      <c r="K384" s="47"/>
      <c r="L384" s="70"/>
      <c r="N384" s="332">
        <v>2</v>
      </c>
      <c r="O384" s="193">
        <f t="shared" si="61"/>
        <v>1.649960929894575</v>
      </c>
      <c r="P384" s="330"/>
      <c r="Q384" s="98">
        <f t="shared" si="62"/>
        <v>1.65</v>
      </c>
      <c r="R384" s="501">
        <f t="shared" ref="R384:R394" si="64">Q384/O384</f>
        <v>1.0000236794124739</v>
      </c>
    </row>
    <row r="385" spans="1:22" x14ac:dyDescent="0.25">
      <c r="B385" s="47"/>
      <c r="D385" s="87"/>
      <c r="E385" s="76">
        <v>3</v>
      </c>
      <c r="F385" s="234" t="s">
        <v>63</v>
      </c>
      <c r="G385" s="333">
        <f t="shared" si="60"/>
        <v>0.15454949947856345</v>
      </c>
      <c r="I385" s="255"/>
      <c r="J385" s="289">
        <f t="shared" si="63"/>
        <v>0.95664401389847076</v>
      </c>
      <c r="K385" s="47"/>
      <c r="L385" s="70"/>
      <c r="N385" s="334">
        <v>3</v>
      </c>
      <c r="O385" s="335">
        <f t="shared" si="61"/>
        <v>2.8699320416954124</v>
      </c>
      <c r="P385" s="330"/>
      <c r="Q385" s="105">
        <f t="shared" si="62"/>
        <v>2.87</v>
      </c>
      <c r="R385" s="501">
        <f t="shared" si="64"/>
        <v>1.0000236794124739</v>
      </c>
    </row>
    <row r="386" spans="1:22" x14ac:dyDescent="0.25">
      <c r="B386" s="47"/>
      <c r="E386" s="76">
        <v>4</v>
      </c>
      <c r="F386" s="234" t="s">
        <v>63</v>
      </c>
      <c r="G386" s="289">
        <f t="shared" si="60"/>
        <v>0.15751124946857076</v>
      </c>
      <c r="I386" s="255"/>
      <c r="J386" s="289">
        <f t="shared" si="63"/>
        <v>0.97497691311952162</v>
      </c>
      <c r="K386" s="47"/>
      <c r="L386" s="70"/>
      <c r="N386" s="332">
        <v>4</v>
      </c>
      <c r="O386" s="193">
        <f t="shared" si="61"/>
        <v>3.8999076524780865</v>
      </c>
      <c r="P386" s="330"/>
      <c r="Q386" s="98">
        <f t="shared" si="62"/>
        <v>3.9</v>
      </c>
      <c r="R386" s="501">
        <f t="shared" si="64"/>
        <v>1.0000236794124739</v>
      </c>
    </row>
    <row r="387" spans="1:22" x14ac:dyDescent="0.25">
      <c r="B387" s="47"/>
      <c r="E387" s="76">
        <v>5</v>
      </c>
      <c r="F387" s="234" t="s">
        <v>63</v>
      </c>
      <c r="G387" s="289">
        <f t="shared" si="60"/>
        <v>0.15185699948764772</v>
      </c>
      <c r="I387" s="255"/>
      <c r="J387" s="289">
        <f t="shared" si="63"/>
        <v>0.93997774187933381</v>
      </c>
      <c r="K387" s="47"/>
      <c r="L387" s="70"/>
      <c r="N387" s="332">
        <v>5</v>
      </c>
      <c r="O387" s="193">
        <f t="shared" si="61"/>
        <v>4.699888709396669</v>
      </c>
      <c r="P387" s="330"/>
      <c r="Q387" s="98">
        <f t="shared" si="62"/>
        <v>4.7</v>
      </c>
      <c r="R387" s="501">
        <f t="shared" si="64"/>
        <v>1.0000236794124739</v>
      </c>
    </row>
    <row r="388" spans="1:22" x14ac:dyDescent="0.25">
      <c r="B388" s="47"/>
      <c r="C388" s="235"/>
      <c r="E388" s="76">
        <v>10</v>
      </c>
      <c r="F388" s="234" t="s">
        <v>63</v>
      </c>
      <c r="G388" s="333">
        <f t="shared" si="60"/>
        <v>0.11308499961846105</v>
      </c>
      <c r="I388" s="255"/>
      <c r="J388" s="289">
        <f t="shared" si="63"/>
        <v>0.69998342480375919</v>
      </c>
      <c r="K388" s="47"/>
      <c r="L388" s="70"/>
      <c r="N388" s="334">
        <v>10</v>
      </c>
      <c r="O388" s="335">
        <f t="shared" si="61"/>
        <v>6.9998342480375921</v>
      </c>
      <c r="P388" s="330"/>
      <c r="Q388" s="105">
        <f t="shared" si="62"/>
        <v>7</v>
      </c>
      <c r="R388" s="501">
        <f t="shared" si="64"/>
        <v>1.0000236794124739</v>
      </c>
    </row>
    <row r="389" spans="1:22" x14ac:dyDescent="0.25">
      <c r="B389" s="47"/>
      <c r="C389" s="47"/>
      <c r="E389" s="76">
        <v>20</v>
      </c>
      <c r="F389" s="234" t="s">
        <v>63</v>
      </c>
      <c r="G389" s="289">
        <f t="shared" si="60"/>
        <v>7.6493924741916158E-2</v>
      </c>
      <c r="I389" s="255"/>
      <c r="J389" s="289">
        <f t="shared" si="63"/>
        <v>0.47348878806368572</v>
      </c>
      <c r="K389" s="47"/>
      <c r="L389" s="70"/>
      <c r="N389" s="332">
        <v>20</v>
      </c>
      <c r="O389" s="193">
        <f t="shared" si="61"/>
        <v>9.4697757612737146</v>
      </c>
      <c r="P389" s="330"/>
      <c r="Q389" s="98">
        <f t="shared" si="62"/>
        <v>9.4700000000000006</v>
      </c>
      <c r="R389" s="501">
        <f t="shared" si="64"/>
        <v>1.0000236794124739</v>
      </c>
    </row>
    <row r="390" spans="1:22" x14ac:dyDescent="0.25">
      <c r="E390" s="76">
        <v>30</v>
      </c>
      <c r="F390" s="234" t="s">
        <v>63</v>
      </c>
      <c r="G390" s="289">
        <f t="shared" si="60"/>
        <v>6.004274979742099E-2</v>
      </c>
      <c r="I390" s="255"/>
      <c r="J390" s="289">
        <f t="shared" si="63"/>
        <v>0.37165786602675782</v>
      </c>
      <c r="K390" s="47"/>
      <c r="L390" s="70"/>
      <c r="N390" s="332">
        <v>30</v>
      </c>
      <c r="O390" s="193">
        <f t="shared" si="61"/>
        <v>11.149735980802735</v>
      </c>
      <c r="P390" s="330"/>
      <c r="Q390" s="98">
        <f t="shared" si="62"/>
        <v>11.15</v>
      </c>
      <c r="R390" s="501">
        <f t="shared" si="64"/>
        <v>1.0000236794124739</v>
      </c>
    </row>
    <row r="391" spans="1:22" x14ac:dyDescent="0.25">
      <c r="E391" s="76">
        <v>40</v>
      </c>
      <c r="F391" s="234" t="s">
        <v>63</v>
      </c>
      <c r="G391" s="289">
        <f t="shared" si="60"/>
        <v>5.1332512326808577E-2</v>
      </c>
      <c r="I391" s="255"/>
      <c r="J391" s="289">
        <f t="shared" si="63"/>
        <v>0.31774247604484923</v>
      </c>
      <c r="K391" s="47"/>
      <c r="L391" s="70"/>
      <c r="N391" s="332">
        <v>40</v>
      </c>
      <c r="O391" s="193">
        <f t="shared" si="61"/>
        <v>12.70969904179397</v>
      </c>
      <c r="P391" s="330"/>
      <c r="Q391" s="98">
        <f t="shared" si="62"/>
        <v>12.71</v>
      </c>
      <c r="R391" s="501">
        <f t="shared" si="64"/>
        <v>1.0000236794124739</v>
      </c>
    </row>
    <row r="392" spans="1:22" x14ac:dyDescent="0.25">
      <c r="E392" s="76">
        <v>50</v>
      </c>
      <c r="F392" s="234" t="s">
        <v>63</v>
      </c>
      <c r="G392" s="289">
        <f t="shared" si="60"/>
        <v>4.5912509845095192E-2</v>
      </c>
      <c r="I392" s="255"/>
      <c r="J392" s="289">
        <f t="shared" si="63"/>
        <v>0.28419327047032622</v>
      </c>
      <c r="K392" s="47"/>
      <c r="L392" s="70"/>
      <c r="N392" s="332">
        <v>50</v>
      </c>
      <c r="O392" s="193">
        <f t="shared" si="61"/>
        <v>14.20966352351631</v>
      </c>
      <c r="P392" s="330"/>
      <c r="Q392" s="98">
        <f t="shared" si="62"/>
        <v>14.21</v>
      </c>
      <c r="R392" s="501">
        <f t="shared" si="64"/>
        <v>1.0000236794124739</v>
      </c>
    </row>
    <row r="393" spans="1:22" x14ac:dyDescent="0.25">
      <c r="E393" s="76">
        <v>60</v>
      </c>
      <c r="F393" s="234" t="s">
        <v>63</v>
      </c>
      <c r="G393" s="289">
        <f t="shared" si="60"/>
        <v>4.1895299858648906E-2</v>
      </c>
      <c r="I393" s="255"/>
      <c r="J393" s="289">
        <f t="shared" si="63"/>
        <v>0.25932719261777365</v>
      </c>
      <c r="K393" s="47"/>
      <c r="L393" s="70"/>
      <c r="N393" s="332">
        <v>60</v>
      </c>
      <c r="O393" s="193">
        <f t="shared" si="61"/>
        <v>15.559631557066419</v>
      </c>
      <c r="P393" s="330"/>
      <c r="Q393" s="98">
        <f t="shared" si="62"/>
        <v>15.56</v>
      </c>
      <c r="R393" s="501">
        <f t="shared" si="64"/>
        <v>1.0000236794124739</v>
      </c>
    </row>
    <row r="394" spans="1:22" x14ac:dyDescent="0.25">
      <c r="E394" s="76">
        <v>70</v>
      </c>
      <c r="F394" s="234" t="s">
        <v>63</v>
      </c>
      <c r="G394" s="333">
        <f t="shared" si="60"/>
        <v>3.8725842726485236E-2</v>
      </c>
      <c r="I394" s="260"/>
      <c r="J394" s="336">
        <f t="shared" si="63"/>
        <v>0.23970860955524653</v>
      </c>
      <c r="K394" s="145"/>
      <c r="L394" s="337"/>
      <c r="N394" s="338">
        <v>70</v>
      </c>
      <c r="O394" s="339">
        <f t="shared" si="61"/>
        <v>16.779602668867255</v>
      </c>
      <c r="P394" s="340"/>
      <c r="Q394" s="105">
        <f t="shared" si="62"/>
        <v>16.78</v>
      </c>
      <c r="R394" s="501">
        <f t="shared" si="64"/>
        <v>1.0000236794124739</v>
      </c>
    </row>
    <row r="395" spans="1:22" x14ac:dyDescent="0.25">
      <c r="Q395" s="98"/>
    </row>
    <row r="396" spans="1:22" x14ac:dyDescent="0.25">
      <c r="Q396" s="98"/>
    </row>
    <row r="397" spans="1:22" ht="15.75" thickBot="1" x14ac:dyDescent="0.3">
      <c r="A397" s="268"/>
      <c r="B397" s="268"/>
      <c r="C397" s="268"/>
      <c r="D397" s="268"/>
      <c r="E397" s="268"/>
      <c r="F397" s="268"/>
      <c r="G397" s="268"/>
      <c r="H397" s="268"/>
      <c r="I397" s="268"/>
      <c r="J397" s="268"/>
      <c r="K397" s="268"/>
      <c r="L397" s="268"/>
      <c r="M397" s="268"/>
      <c r="N397" s="268"/>
      <c r="O397" s="268"/>
      <c r="P397" s="268"/>
      <c r="Q397" s="165"/>
      <c r="R397" s="268"/>
      <c r="S397" s="268"/>
      <c r="T397" s="268"/>
      <c r="U397" s="268"/>
      <c r="V397" s="268"/>
    </row>
    <row r="398" spans="1:22" ht="15.75" thickTop="1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</row>
    <row r="399" spans="1:22" ht="15.75" thickBot="1" x14ac:dyDescent="0.3">
      <c r="A399"/>
      <c r="B399"/>
      <c r="C399"/>
      <c r="D399"/>
    </row>
    <row r="400" spans="1:22" x14ac:dyDescent="0.25">
      <c r="A400"/>
      <c r="B400"/>
      <c r="C400"/>
      <c r="D400" s="172"/>
      <c r="E400" s="173"/>
      <c r="F400" s="173"/>
      <c r="G400" s="173"/>
      <c r="H400" s="533" t="s">
        <v>286</v>
      </c>
      <c r="I400" s="173"/>
      <c r="J400" s="534"/>
      <c r="K400" s="173"/>
      <c r="L400" s="173"/>
      <c r="M400" s="576" t="s">
        <v>285</v>
      </c>
      <c r="N400" s="173"/>
      <c r="O400" s="536" t="s">
        <v>265</v>
      </c>
    </row>
    <row r="401" spans="1:16" x14ac:dyDescent="0.25">
      <c r="A401"/>
      <c r="B401"/>
      <c r="C401"/>
      <c r="D401" s="186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179"/>
    </row>
    <row r="402" spans="1:16" x14ac:dyDescent="0.25">
      <c r="A402"/>
      <c r="B402"/>
      <c r="C402"/>
      <c r="D402" s="537"/>
      <c r="E402" s="289" t="str">
        <f>A218</f>
        <v>oall</v>
      </c>
      <c r="F402" s="349"/>
      <c r="G402" s="523"/>
      <c r="H402" s="350" t="str">
        <f t="shared" ref="H402:N402" si="65">H218</f>
        <v>soft-2</v>
      </c>
      <c r="I402" s="350" t="str">
        <f t="shared" si="65"/>
        <v>soft-1</v>
      </c>
      <c r="J402" s="350" t="str">
        <f t="shared" si="65"/>
        <v>soft</v>
      </c>
      <c r="K402" s="350" t="str">
        <f t="shared" si="65"/>
        <v>aver</v>
      </c>
      <c r="L402" s="350" t="str">
        <f t="shared" si="65"/>
        <v xml:space="preserve"> stiff</v>
      </c>
      <c r="M402" s="350" t="str">
        <f t="shared" si="65"/>
        <v xml:space="preserve"> stiff+1</v>
      </c>
      <c r="N402" s="351" t="str">
        <f t="shared" si="65"/>
        <v xml:space="preserve"> stiff+2</v>
      </c>
      <c r="O402" s="577"/>
    </row>
    <row r="403" spans="1:16" x14ac:dyDescent="0.25">
      <c r="A403"/>
      <c r="B403"/>
      <c r="C403"/>
      <c r="D403" s="537"/>
      <c r="E403" s="289" t="str">
        <f>A219</f>
        <v>co wogas</v>
      </c>
      <c r="F403" s="352">
        <f>A217</f>
        <v>0</v>
      </c>
      <c r="G403" s="524"/>
      <c r="H403" s="336" t="str">
        <f t="shared" ref="H403:N415" si="66">H219</f>
        <v>c coeff</v>
      </c>
      <c r="I403" s="336" t="str">
        <f t="shared" si="66"/>
        <v>c coeff</v>
      </c>
      <c r="J403" s="336" t="str">
        <f t="shared" si="66"/>
        <v>c-zeta</v>
      </c>
      <c r="K403" s="336" t="str">
        <f t="shared" si="66"/>
        <v>c-zeta</v>
      </c>
      <c r="L403" s="336" t="str">
        <f t="shared" si="66"/>
        <v>c-zeta</v>
      </c>
      <c r="M403" s="336" t="str">
        <f t="shared" si="66"/>
        <v>c-zeta</v>
      </c>
      <c r="N403" s="353" t="str">
        <f t="shared" si="66"/>
        <v>c-zeta</v>
      </c>
      <c r="O403" s="577"/>
    </row>
    <row r="404" spans="1:16" x14ac:dyDescent="0.25">
      <c r="A404"/>
      <c r="B404"/>
      <c r="C404"/>
      <c r="D404" s="537"/>
      <c r="E404" s="289"/>
      <c r="F404" s="354">
        <v>1</v>
      </c>
      <c r="G404" s="529"/>
      <c r="H404" s="567">
        <f t="shared" si="66"/>
        <v>0.40807739650269254</v>
      </c>
      <c r="I404" s="567">
        <f t="shared" si="66"/>
        <v>0.42082400614161308</v>
      </c>
      <c r="J404" s="567">
        <f t="shared" si="66"/>
        <v>0.43548260722637178</v>
      </c>
      <c r="K404" s="567">
        <f t="shared" si="66"/>
        <v>0.45233999847384421</v>
      </c>
      <c r="L404" s="567">
        <f t="shared" si="66"/>
        <v>0.47172599840843749</v>
      </c>
      <c r="M404" s="567">
        <f t="shared" si="66"/>
        <v>0.4940198983332198</v>
      </c>
      <c r="N404" s="568">
        <f t="shared" si="66"/>
        <v>0.51965788324671947</v>
      </c>
      <c r="O404" s="577"/>
      <c r="P404"/>
    </row>
    <row r="405" spans="1:16" x14ac:dyDescent="0.25">
      <c r="A405"/>
      <c r="B405"/>
      <c r="C405"/>
      <c r="D405" s="551" t="s">
        <v>280</v>
      </c>
      <c r="E405" s="540"/>
      <c r="F405" s="357">
        <v>2</v>
      </c>
      <c r="G405" s="530"/>
      <c r="H405" s="569">
        <f t="shared" si="66"/>
        <v>0.25449402807207355</v>
      </c>
      <c r="I405" s="569">
        <f t="shared" si="66"/>
        <v>0.26843563236464291</v>
      </c>
      <c r="J405" s="569">
        <f t="shared" si="66"/>
        <v>0.28446847730109764</v>
      </c>
      <c r="K405" s="570">
        <f t="shared" si="66"/>
        <v>0.30290624897802071</v>
      </c>
      <c r="L405" s="569">
        <f t="shared" si="66"/>
        <v>0.32410968640648208</v>
      </c>
      <c r="M405" s="569">
        <f t="shared" si="66"/>
        <v>0.3484936394492128</v>
      </c>
      <c r="N405" s="571">
        <f t="shared" si="66"/>
        <v>0.37653518544835302</v>
      </c>
      <c r="O405" s="577"/>
      <c r="P405"/>
    </row>
    <row r="406" spans="1:16" x14ac:dyDescent="0.25">
      <c r="A406"/>
      <c r="B406"/>
      <c r="C406"/>
      <c r="D406" s="537"/>
      <c r="E406" s="289"/>
      <c r="F406" s="357">
        <v>3</v>
      </c>
      <c r="G406" s="530"/>
      <c r="H406" s="569">
        <f t="shared" si="66"/>
        <v>0.2128595291577243</v>
      </c>
      <c r="I406" s="569">
        <f t="shared" si="66"/>
        <v>0.22863345858588852</v>
      </c>
      <c r="J406" s="569">
        <f t="shared" si="66"/>
        <v>0.24677347742827738</v>
      </c>
      <c r="K406" s="570">
        <f t="shared" si="66"/>
        <v>0.26763449909702453</v>
      </c>
      <c r="L406" s="569">
        <f t="shared" si="66"/>
        <v>0.29162467401608372</v>
      </c>
      <c r="M406" s="569">
        <f t="shared" si="66"/>
        <v>0.31921337517300186</v>
      </c>
      <c r="N406" s="571">
        <f t="shared" si="66"/>
        <v>0.35094038150345769</v>
      </c>
      <c r="O406" s="577"/>
      <c r="P406"/>
    </row>
    <row r="407" spans="1:16" x14ac:dyDescent="0.25">
      <c r="A407"/>
      <c r="B407"/>
      <c r="C407"/>
      <c r="D407" s="537"/>
      <c r="E407" s="289"/>
      <c r="F407" s="357">
        <v>4</v>
      </c>
      <c r="G407" s="530"/>
      <c r="H407" s="569">
        <f t="shared" si="66"/>
        <v>0.18699674671847699</v>
      </c>
      <c r="I407" s="569">
        <f t="shared" si="66"/>
        <v>0.20293000876712769</v>
      </c>
      <c r="J407" s="569">
        <f t="shared" si="66"/>
        <v>0.221253260123076</v>
      </c>
      <c r="K407" s="570">
        <f t="shared" si="66"/>
        <v>0.24232499918241657</v>
      </c>
      <c r="L407" s="569">
        <f t="shared" si="66"/>
        <v>0.26655749910065818</v>
      </c>
      <c r="M407" s="569">
        <f t="shared" si="66"/>
        <v>0.29442487400663608</v>
      </c>
      <c r="N407" s="571">
        <f t="shared" si="66"/>
        <v>0.3264723551485107</v>
      </c>
      <c r="O407" s="577"/>
      <c r="P407"/>
    </row>
    <row r="408" spans="1:16" x14ac:dyDescent="0.25">
      <c r="A408"/>
      <c r="B408"/>
      <c r="C408"/>
      <c r="D408" s="537"/>
      <c r="E408" s="540"/>
      <c r="F408" s="357">
        <v>5</v>
      </c>
      <c r="G408" s="530"/>
      <c r="H408" s="569">
        <f t="shared" si="66"/>
        <v>0.16659287689334232</v>
      </c>
      <c r="I408" s="569">
        <f t="shared" si="66"/>
        <v>0.18188880846004704</v>
      </c>
      <c r="J408" s="569">
        <f t="shared" si="66"/>
        <v>0.19947912976175741</v>
      </c>
      <c r="K408" s="570">
        <f t="shared" si="66"/>
        <v>0.21970799925872433</v>
      </c>
      <c r="L408" s="569">
        <f t="shared" si="66"/>
        <v>0.24297119918023632</v>
      </c>
      <c r="M408" s="569">
        <f t="shared" si="66"/>
        <v>0.26972387908997508</v>
      </c>
      <c r="N408" s="571">
        <f t="shared" si="66"/>
        <v>0.30048946098617468</v>
      </c>
      <c r="O408" s="577"/>
      <c r="P408"/>
    </row>
    <row r="409" spans="1:16" x14ac:dyDescent="0.25">
      <c r="A409"/>
      <c r="B409"/>
      <c r="C409"/>
      <c r="D409" s="537"/>
      <c r="E409" s="289"/>
      <c r="F409" s="357">
        <v>10</v>
      </c>
      <c r="G409" s="530"/>
      <c r="H409" s="572">
        <f t="shared" si="66"/>
        <v>0.11590651477290963</v>
      </c>
      <c r="I409" s="572">
        <f t="shared" si="66"/>
        <v>0.12844599200519774</v>
      </c>
      <c r="J409" s="572">
        <f t="shared" si="66"/>
        <v>0.14286639082232905</v>
      </c>
      <c r="K409" s="572">
        <f t="shared" si="66"/>
        <v>0.15944984946203009</v>
      </c>
      <c r="L409" s="572">
        <f t="shared" si="66"/>
        <v>0.17852082689768625</v>
      </c>
      <c r="M409" s="572">
        <f t="shared" si="66"/>
        <v>0.20045245094869085</v>
      </c>
      <c r="N409" s="573">
        <f t="shared" si="66"/>
        <v>0.22567381860734614</v>
      </c>
      <c r="O409" s="577"/>
      <c r="P409"/>
    </row>
    <row r="410" spans="1:16" x14ac:dyDescent="0.25">
      <c r="A410"/>
      <c r="B410"/>
      <c r="C410"/>
      <c r="D410" s="537"/>
      <c r="E410" s="289"/>
      <c r="F410" s="357">
        <v>20</v>
      </c>
      <c r="G410" s="530"/>
      <c r="H410" s="569">
        <f t="shared" si="66"/>
        <v>8.2756035308854434E-2</v>
      </c>
      <c r="I410" s="569">
        <f t="shared" si="66"/>
        <v>9.274619061335844E-2</v>
      </c>
      <c r="J410" s="569">
        <f t="shared" si="66"/>
        <v>0.10423486921353804</v>
      </c>
      <c r="K410" s="570">
        <f t="shared" si="66"/>
        <v>0.11744684960374456</v>
      </c>
      <c r="L410" s="569">
        <f t="shared" si="66"/>
        <v>0.13264062705248209</v>
      </c>
      <c r="M410" s="569">
        <f t="shared" si="66"/>
        <v>0.15011347111853018</v>
      </c>
      <c r="N410" s="571">
        <f t="shared" si="66"/>
        <v>0.17020724179448554</v>
      </c>
      <c r="O410" s="577"/>
      <c r="P410"/>
    </row>
    <row r="411" spans="1:16" x14ac:dyDescent="0.25">
      <c r="A411"/>
      <c r="B411"/>
      <c r="C411"/>
      <c r="D411" s="537"/>
      <c r="E411" s="289"/>
      <c r="F411" s="357">
        <v>30</v>
      </c>
      <c r="G411" s="530"/>
      <c r="H411" s="569">
        <f t="shared" si="66"/>
        <v>7.0147956531634637E-2</v>
      </c>
      <c r="I411" s="569">
        <f t="shared" si="66"/>
        <v>7.9054650016830375E-2</v>
      </c>
      <c r="J411" s="569">
        <f t="shared" si="66"/>
        <v>8.929734752480549E-2</v>
      </c>
      <c r="K411" s="570">
        <f t="shared" si="66"/>
        <v>0.10107644965897686</v>
      </c>
      <c r="L411" s="569">
        <f t="shared" si="66"/>
        <v>0.11462241711327394</v>
      </c>
      <c r="M411" s="569">
        <f t="shared" si="66"/>
        <v>0.13020027968571557</v>
      </c>
      <c r="N411" s="571">
        <f t="shared" si="66"/>
        <v>0.14811482164402345</v>
      </c>
      <c r="O411" s="577"/>
      <c r="P411"/>
    </row>
    <row r="412" spans="1:16" x14ac:dyDescent="0.25">
      <c r="A412"/>
      <c r="B412"/>
      <c r="C412"/>
      <c r="D412" s="537"/>
      <c r="E412" s="289"/>
      <c r="F412" s="357">
        <v>40</v>
      </c>
      <c r="G412" s="530"/>
      <c r="H412" s="569">
        <f t="shared" si="66"/>
        <v>6.4082916073754492E-2</v>
      </c>
      <c r="I412" s="569">
        <f t="shared" si="66"/>
        <v>7.248372848890558E-2</v>
      </c>
      <c r="J412" s="569">
        <f t="shared" si="66"/>
        <v>8.2144662766329327E-2</v>
      </c>
      <c r="K412" s="570">
        <f t="shared" si="66"/>
        <v>9.3254737185366643E-2</v>
      </c>
      <c r="L412" s="569">
        <f t="shared" si="66"/>
        <v>0.10603132276725954</v>
      </c>
      <c r="M412" s="569">
        <f t="shared" si="66"/>
        <v>0.12072439618643641</v>
      </c>
      <c r="N412" s="571">
        <f t="shared" si="66"/>
        <v>0.13762143061848975</v>
      </c>
      <c r="O412" s="577"/>
      <c r="P412"/>
    </row>
    <row r="413" spans="1:16" x14ac:dyDescent="0.25">
      <c r="A413"/>
      <c r="B413"/>
      <c r="C413"/>
      <c r="D413" s="537"/>
      <c r="E413" s="289"/>
      <c r="F413" s="357">
        <v>50</v>
      </c>
      <c r="G413" s="530"/>
      <c r="H413" s="569">
        <f t="shared" si="66"/>
        <v>6.1846018859307676E-2</v>
      </c>
      <c r="I413" s="569">
        <f t="shared" si="66"/>
        <v>7.0153621691474141E-2</v>
      </c>
      <c r="J413" s="569">
        <f t="shared" si="66"/>
        <v>7.97073649484656E-2</v>
      </c>
      <c r="K413" s="570">
        <f t="shared" si="66"/>
        <v>9.0694169694005775E-2</v>
      </c>
      <c r="L413" s="569">
        <f t="shared" si="66"/>
        <v>0.10332899515137697</v>
      </c>
      <c r="M413" s="569">
        <f t="shared" si="66"/>
        <v>0.11785904442735383</v>
      </c>
      <c r="N413" s="571">
        <f t="shared" si="66"/>
        <v>0.13456860109472724</v>
      </c>
      <c r="O413" s="577"/>
      <c r="P413"/>
    </row>
    <row r="414" spans="1:16" x14ac:dyDescent="0.25">
      <c r="A414"/>
      <c r="B414"/>
      <c r="C414"/>
      <c r="D414" s="537"/>
      <c r="E414" s="289"/>
      <c r="F414" s="357">
        <v>60</v>
      </c>
      <c r="G414" s="530"/>
      <c r="H414" s="569">
        <f t="shared" si="66"/>
        <v>6.0885862784631477E-2</v>
      </c>
      <c r="I414" s="569">
        <f t="shared" si="66"/>
        <v>6.9210992205051475E-2</v>
      </c>
      <c r="J414" s="569">
        <f t="shared" si="66"/>
        <v>7.8784891038534463E-2</v>
      </c>
      <c r="K414" s="570">
        <f t="shared" si="66"/>
        <v>8.9794874697039923E-2</v>
      </c>
      <c r="L414" s="569">
        <f t="shared" si="66"/>
        <v>0.10245635590432117</v>
      </c>
      <c r="M414" s="569">
        <f t="shared" si="66"/>
        <v>0.11701705929269458</v>
      </c>
      <c r="N414" s="571">
        <f t="shared" si="66"/>
        <v>0.13376186818932406</v>
      </c>
      <c r="O414" s="577"/>
      <c r="P414"/>
    </row>
    <row r="415" spans="1:16" x14ac:dyDescent="0.25">
      <c r="A415"/>
      <c r="B415"/>
      <c r="C415"/>
      <c r="D415" s="537"/>
      <c r="E415" s="289"/>
      <c r="F415" s="359">
        <v>70</v>
      </c>
      <c r="G415" s="531"/>
      <c r="H415" s="574">
        <f t="shared" si="66"/>
        <v>5.9926895381885906E-2</v>
      </c>
      <c r="I415" s="574">
        <f t="shared" si="66"/>
        <v>6.8223572548647582E-2</v>
      </c>
      <c r="J415" s="574">
        <f t="shared" si="66"/>
        <v>7.7764751290423526E-2</v>
      </c>
      <c r="K415" s="574">
        <f t="shared" si="66"/>
        <v>8.8737106843465877E-2</v>
      </c>
      <c r="L415" s="574">
        <f t="shared" si="66"/>
        <v>0.10135531572946457</v>
      </c>
      <c r="M415" s="574">
        <f t="shared" si="66"/>
        <v>0.11586625594836303</v>
      </c>
      <c r="N415" s="575">
        <f t="shared" si="66"/>
        <v>0.13255383720009631</v>
      </c>
      <c r="O415" s="577"/>
      <c r="P415"/>
    </row>
    <row r="416" spans="1:16" x14ac:dyDescent="0.25">
      <c r="A416"/>
      <c r="B416"/>
      <c r="C416"/>
      <c r="D416" s="186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577"/>
      <c r="P416"/>
    </row>
    <row r="417" spans="1:16" x14ac:dyDescent="0.25">
      <c r="A417"/>
      <c r="B417"/>
      <c r="C417"/>
      <c r="D417" s="537"/>
      <c r="E417" s="289" t="str">
        <f>A298</f>
        <v>mv</v>
      </c>
      <c r="F417" s="349"/>
      <c r="G417" s="529"/>
      <c r="H417" s="350" t="str">
        <f t="shared" ref="H417:N430" si="67">H298</f>
        <v>soft-2</v>
      </c>
      <c r="I417" s="350" t="str">
        <f t="shared" si="67"/>
        <v>soft-1</v>
      </c>
      <c r="J417" s="350" t="str">
        <f t="shared" si="67"/>
        <v>soft</v>
      </c>
      <c r="K417" s="350" t="str">
        <f t="shared" si="67"/>
        <v>aver</v>
      </c>
      <c r="L417" s="350" t="str">
        <f t="shared" si="67"/>
        <v xml:space="preserve"> stiff</v>
      </c>
      <c r="M417" s="350" t="str">
        <f t="shared" si="67"/>
        <v xml:space="preserve"> stiff+1</v>
      </c>
      <c r="N417" s="351" t="str">
        <f t="shared" si="67"/>
        <v xml:space="preserve"> stiff+2</v>
      </c>
      <c r="O417" s="577"/>
      <c r="P417"/>
    </row>
    <row r="418" spans="1:16" x14ac:dyDescent="0.25">
      <c r="A418"/>
      <c r="B418"/>
      <c r="C418"/>
      <c r="D418" s="537"/>
      <c r="E418" s="289"/>
      <c r="F418" s="352">
        <f>A297</f>
        <v>0</v>
      </c>
      <c r="G418" s="531"/>
      <c r="H418" s="336" t="str">
        <f t="shared" si="67"/>
        <v>c coeff</v>
      </c>
      <c r="I418" s="336" t="str">
        <f t="shared" si="67"/>
        <v>c coeff</v>
      </c>
      <c r="J418" s="336" t="str">
        <f t="shared" si="67"/>
        <v>c-zeta</v>
      </c>
      <c r="K418" s="336" t="str">
        <f t="shared" si="67"/>
        <v>c-zeta</v>
      </c>
      <c r="L418" s="336" t="str">
        <f t="shared" si="67"/>
        <v>c-zeta</v>
      </c>
      <c r="M418" s="336" t="str">
        <f t="shared" si="67"/>
        <v>c-zeta</v>
      </c>
      <c r="N418" s="353" t="str">
        <f t="shared" si="67"/>
        <v>c-zeta</v>
      </c>
      <c r="O418" s="577"/>
      <c r="P418"/>
    </row>
    <row r="419" spans="1:16" x14ac:dyDescent="0.25">
      <c r="A419"/>
      <c r="B419"/>
      <c r="C419"/>
      <c r="D419" s="537"/>
      <c r="E419" s="289"/>
      <c r="F419" s="354">
        <v>1</v>
      </c>
      <c r="G419" s="529"/>
      <c r="H419" s="355">
        <f t="shared" si="67"/>
        <v>1.0622174699100479E-2</v>
      </c>
      <c r="I419" s="355">
        <f t="shared" si="67"/>
        <v>1.2215500903965551E-2</v>
      </c>
      <c r="J419" s="355">
        <f t="shared" si="67"/>
        <v>1.404782603956038E-2</v>
      </c>
      <c r="K419" s="355">
        <f t="shared" si="67"/>
        <v>1.6154999945494439E-2</v>
      </c>
      <c r="L419" s="355">
        <f t="shared" si="67"/>
        <v>1.8578249937318599E-2</v>
      </c>
      <c r="M419" s="355">
        <f t="shared" si="67"/>
        <v>2.1364987427916388E-2</v>
      </c>
      <c r="N419" s="356">
        <f t="shared" si="67"/>
        <v>2.4569735542103843E-2</v>
      </c>
      <c r="O419" s="577"/>
      <c r="P419"/>
    </row>
    <row r="420" spans="1:16" x14ac:dyDescent="0.25">
      <c r="A420"/>
      <c r="B420"/>
      <c r="C420"/>
      <c r="D420" s="552" t="s">
        <v>283</v>
      </c>
      <c r="E420" s="540"/>
      <c r="F420" s="357">
        <v>2</v>
      </c>
      <c r="G420" s="530"/>
      <c r="H420" s="289">
        <f t="shared" si="67"/>
        <v>5.3110873495502394E-3</v>
      </c>
      <c r="I420" s="289">
        <f t="shared" si="67"/>
        <v>6.1077504519827753E-3</v>
      </c>
      <c r="J420" s="289">
        <f t="shared" si="67"/>
        <v>7.0239130197801902E-3</v>
      </c>
      <c r="K420" s="325">
        <f t="shared" si="67"/>
        <v>8.0774999727472197E-3</v>
      </c>
      <c r="L420" s="289">
        <f t="shared" si="67"/>
        <v>9.2891249686592996E-3</v>
      </c>
      <c r="M420" s="289">
        <f t="shared" si="67"/>
        <v>1.0682493713958194E-2</v>
      </c>
      <c r="N420" s="290">
        <f t="shared" si="67"/>
        <v>1.2284867771051922E-2</v>
      </c>
      <c r="O420" s="577"/>
      <c r="P420"/>
    </row>
    <row r="421" spans="1:16" x14ac:dyDescent="0.25">
      <c r="A421"/>
      <c r="B421"/>
      <c r="C421"/>
      <c r="D421" s="537"/>
      <c r="E421" s="289"/>
      <c r="F421" s="357">
        <v>3</v>
      </c>
      <c r="G421" s="530"/>
      <c r="H421" s="289">
        <f t="shared" si="67"/>
        <v>3.5407248997001593E-3</v>
      </c>
      <c r="I421" s="289">
        <f t="shared" si="67"/>
        <v>4.071833634655183E-3</v>
      </c>
      <c r="J421" s="289">
        <f t="shared" si="67"/>
        <v>4.6826086798534604E-3</v>
      </c>
      <c r="K421" s="325">
        <f t="shared" si="67"/>
        <v>5.3849999818314787E-3</v>
      </c>
      <c r="L421" s="289">
        <f t="shared" si="67"/>
        <v>6.1927499791061998E-3</v>
      </c>
      <c r="M421" s="289">
        <f t="shared" si="67"/>
        <v>7.1216624759721297E-3</v>
      </c>
      <c r="N421" s="290">
        <f t="shared" si="67"/>
        <v>8.1899118473679478E-3</v>
      </c>
      <c r="O421" s="577"/>
      <c r="P421"/>
    </row>
    <row r="422" spans="1:16" x14ac:dyDescent="0.25">
      <c r="A422"/>
      <c r="B422"/>
      <c r="C422"/>
      <c r="D422" s="537"/>
      <c r="E422" s="289"/>
      <c r="F422" s="357">
        <v>4</v>
      </c>
      <c r="G422" s="530"/>
      <c r="H422" s="289">
        <f t="shared" si="67"/>
        <v>2.6555436747751197E-3</v>
      </c>
      <c r="I422" s="289">
        <f t="shared" si="67"/>
        <v>3.0538752259913877E-3</v>
      </c>
      <c r="J422" s="289">
        <f t="shared" si="67"/>
        <v>3.5119565098900951E-3</v>
      </c>
      <c r="K422" s="325">
        <f t="shared" si="67"/>
        <v>4.0387499863736099E-3</v>
      </c>
      <c r="L422" s="289">
        <f t="shared" si="67"/>
        <v>4.6445624843296498E-3</v>
      </c>
      <c r="M422" s="289">
        <f t="shared" si="67"/>
        <v>5.3412468569790971E-3</v>
      </c>
      <c r="N422" s="290">
        <f t="shared" si="67"/>
        <v>6.1424338855259608E-3</v>
      </c>
      <c r="O422" s="577"/>
      <c r="P422"/>
    </row>
    <row r="423" spans="1:16" x14ac:dyDescent="0.25">
      <c r="A423"/>
      <c r="B423"/>
      <c r="C423"/>
      <c r="D423" s="537"/>
      <c r="E423" s="289"/>
      <c r="F423" s="357">
        <v>5</v>
      </c>
      <c r="G423" s="530"/>
      <c r="H423" s="289">
        <f t="shared" si="67"/>
        <v>2.1244349398200956E-3</v>
      </c>
      <c r="I423" s="289">
        <f t="shared" si="67"/>
        <v>2.4431001807931098E-3</v>
      </c>
      <c r="J423" s="289">
        <f t="shared" si="67"/>
        <v>2.8095652079120764E-3</v>
      </c>
      <c r="K423" s="325">
        <f t="shared" si="67"/>
        <v>3.2309999890988875E-3</v>
      </c>
      <c r="L423" s="289">
        <f t="shared" si="67"/>
        <v>3.7156499874637199E-3</v>
      </c>
      <c r="M423" s="289">
        <f t="shared" si="67"/>
        <v>4.2729974855832773E-3</v>
      </c>
      <c r="N423" s="290">
        <f t="shared" si="67"/>
        <v>4.9139471084207699E-3</v>
      </c>
      <c r="O423" s="577"/>
      <c r="P423"/>
    </row>
    <row r="424" spans="1:16" x14ac:dyDescent="0.25">
      <c r="A424"/>
      <c r="B424"/>
      <c r="C424"/>
      <c r="D424" s="537"/>
      <c r="E424" s="289"/>
      <c r="F424" s="357">
        <v>10</v>
      </c>
      <c r="G424" s="530"/>
      <c r="H424" s="333">
        <f t="shared" si="67"/>
        <v>9.2412919882174146E-3</v>
      </c>
      <c r="I424" s="333">
        <f t="shared" si="67"/>
        <v>1.0627485786450026E-2</v>
      </c>
      <c r="J424" s="333">
        <f t="shared" si="67"/>
        <v>1.2221608654417532E-2</v>
      </c>
      <c r="K424" s="333">
        <f t="shared" si="67"/>
        <v>1.4054849952580158E-2</v>
      </c>
      <c r="L424" s="333">
        <f t="shared" si="67"/>
        <v>1.6163077445467185E-2</v>
      </c>
      <c r="M424" s="333">
        <f t="shared" si="67"/>
        <v>1.8587539062287259E-2</v>
      </c>
      <c r="N424" s="358">
        <f t="shared" si="67"/>
        <v>2.1375669921630348E-2</v>
      </c>
      <c r="O424" s="577"/>
      <c r="P424"/>
    </row>
    <row r="425" spans="1:16" x14ac:dyDescent="0.25">
      <c r="A425"/>
      <c r="B425"/>
      <c r="C425"/>
      <c r="D425" s="537"/>
      <c r="E425" s="289"/>
      <c r="F425" s="357">
        <v>20</v>
      </c>
      <c r="G425" s="530"/>
      <c r="H425" s="289">
        <f t="shared" si="67"/>
        <v>1.6305038163119234E-2</v>
      </c>
      <c r="I425" s="289">
        <f t="shared" si="67"/>
        <v>1.8750793887587117E-2</v>
      </c>
      <c r="J425" s="289">
        <f t="shared" si="67"/>
        <v>2.1563412970725181E-2</v>
      </c>
      <c r="K425" s="325">
        <f t="shared" si="67"/>
        <v>2.4797924916333959E-2</v>
      </c>
      <c r="L425" s="289">
        <f t="shared" si="67"/>
        <v>2.8517613653784052E-2</v>
      </c>
      <c r="M425" s="289">
        <f t="shared" si="67"/>
        <v>3.2795255701851662E-2</v>
      </c>
      <c r="N425" s="290">
        <f t="shared" si="67"/>
        <v>3.7714544057129401E-2</v>
      </c>
      <c r="O425" s="577"/>
      <c r="P425"/>
    </row>
    <row r="426" spans="1:16" x14ac:dyDescent="0.25">
      <c r="A426"/>
      <c r="B426"/>
      <c r="C426"/>
      <c r="D426" s="537"/>
      <c r="E426" s="289"/>
      <c r="F426" s="357">
        <v>30</v>
      </c>
      <c r="G426" s="530"/>
      <c r="H426" s="289">
        <f t="shared" si="67"/>
        <v>1.9898873936314895E-2</v>
      </c>
      <c r="I426" s="289">
        <f t="shared" si="67"/>
        <v>2.2883705026762128E-2</v>
      </c>
      <c r="J426" s="289">
        <f t="shared" si="67"/>
        <v>2.6316260780776445E-2</v>
      </c>
      <c r="K426" s="325">
        <f t="shared" si="67"/>
        <v>3.0263699897892907E-2</v>
      </c>
      <c r="L426" s="289">
        <f t="shared" si="67"/>
        <v>3.4803254882576844E-2</v>
      </c>
      <c r="M426" s="289">
        <f t="shared" si="67"/>
        <v>4.0023743114963373E-2</v>
      </c>
      <c r="N426" s="290">
        <f t="shared" si="67"/>
        <v>4.602730458220787E-2</v>
      </c>
      <c r="O426" s="577"/>
      <c r="P426"/>
    </row>
    <row r="427" spans="1:16" x14ac:dyDescent="0.25">
      <c r="A427"/>
      <c r="B427"/>
      <c r="C427"/>
      <c r="D427" s="537"/>
      <c r="E427" s="289"/>
      <c r="F427" s="357">
        <v>40</v>
      </c>
      <c r="G427" s="530"/>
      <c r="H427" s="289">
        <f t="shared" si="67"/>
        <v>2.2253455994615506E-2</v>
      </c>
      <c r="I427" s="289">
        <f t="shared" si="67"/>
        <v>2.559147439380783E-2</v>
      </c>
      <c r="J427" s="289">
        <f t="shared" si="67"/>
        <v>2.9430195552879002E-2</v>
      </c>
      <c r="K427" s="325">
        <f t="shared" si="67"/>
        <v>3.3844724885810848E-2</v>
      </c>
      <c r="L427" s="289">
        <f t="shared" si="67"/>
        <v>3.8921433618682472E-2</v>
      </c>
      <c r="M427" s="289">
        <f t="shared" si="67"/>
        <v>4.4759648661484845E-2</v>
      </c>
      <c r="N427" s="290">
        <f t="shared" si="67"/>
        <v>5.1473595960707566E-2</v>
      </c>
      <c r="O427" s="577"/>
      <c r="P427"/>
    </row>
    <row r="428" spans="1:16" x14ac:dyDescent="0.25">
      <c r="A428"/>
      <c r="B428"/>
      <c r="C428"/>
      <c r="D428" s="537"/>
      <c r="E428" s="289"/>
      <c r="F428" s="357">
        <v>50</v>
      </c>
      <c r="G428" s="530"/>
      <c r="H428" s="289">
        <f t="shared" si="67"/>
        <v>2.5195798386266333E-2</v>
      </c>
      <c r="I428" s="289">
        <f t="shared" si="67"/>
        <v>2.8975168144206278E-2</v>
      </c>
      <c r="J428" s="289">
        <f t="shared" si="67"/>
        <v>3.3321443365837221E-2</v>
      </c>
      <c r="K428" s="325">
        <f t="shared" si="67"/>
        <v>3.8319659870712799E-2</v>
      </c>
      <c r="L428" s="289">
        <f t="shared" si="67"/>
        <v>4.4067608851319717E-2</v>
      </c>
      <c r="M428" s="289">
        <f t="shared" si="67"/>
        <v>5.0677750179017662E-2</v>
      </c>
      <c r="N428" s="290">
        <f t="shared" si="67"/>
        <v>5.8279412705870316E-2</v>
      </c>
      <c r="O428" s="577"/>
      <c r="P428"/>
    </row>
    <row r="429" spans="1:16" x14ac:dyDescent="0.25">
      <c r="A429"/>
      <c r="B429"/>
      <c r="C429"/>
      <c r="D429" s="537"/>
      <c r="E429" s="289"/>
      <c r="F429" s="357">
        <v>60</v>
      </c>
      <c r="G429" s="530"/>
      <c r="H429" s="289">
        <f t="shared" si="67"/>
        <v>2.7954023083132752E-2</v>
      </c>
      <c r="I429" s="289">
        <f t="shared" si="67"/>
        <v>3.2147126545602672E-2</v>
      </c>
      <c r="J429" s="289">
        <f t="shared" si="67"/>
        <v>3.6969195527443072E-2</v>
      </c>
      <c r="K429" s="325">
        <f t="shared" si="67"/>
        <v>4.2514574856559524E-2</v>
      </c>
      <c r="L429" s="289">
        <f t="shared" si="67"/>
        <v>4.8891761085043443E-2</v>
      </c>
      <c r="M429" s="289">
        <f t="shared" si="67"/>
        <v>5.6225525247799953E-2</v>
      </c>
      <c r="N429" s="290">
        <f t="shared" si="67"/>
        <v>6.4659354034969946E-2</v>
      </c>
      <c r="O429" s="577"/>
      <c r="P429"/>
    </row>
    <row r="430" spans="1:16" x14ac:dyDescent="0.25">
      <c r="A430"/>
      <c r="B430"/>
      <c r="C430"/>
      <c r="D430" s="537"/>
      <c r="E430" s="289"/>
      <c r="F430" s="359">
        <v>70</v>
      </c>
      <c r="G430" s="531"/>
      <c r="H430" s="360">
        <f t="shared" si="67"/>
        <v>2.9848310904472344E-2</v>
      </c>
      <c r="I430" s="360">
        <f t="shared" si="67"/>
        <v>3.4325557540143194E-2</v>
      </c>
      <c r="J430" s="360">
        <f t="shared" si="67"/>
        <v>3.947439117116467E-2</v>
      </c>
      <c r="K430" s="360">
        <f t="shared" si="67"/>
        <v>4.539554984683937E-2</v>
      </c>
      <c r="L430" s="360">
        <f t="shared" si="67"/>
        <v>5.2204882323865269E-2</v>
      </c>
      <c r="M430" s="360">
        <f t="shared" si="67"/>
        <v>6.0035614672445059E-2</v>
      </c>
      <c r="N430" s="361">
        <f t="shared" si="67"/>
        <v>6.9040956873311812E-2</v>
      </c>
      <c r="O430" s="577"/>
      <c r="P430"/>
    </row>
    <row r="431" spans="1:16" x14ac:dyDescent="0.25">
      <c r="A431"/>
      <c r="B431"/>
      <c r="C431"/>
      <c r="D431" s="186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577"/>
      <c r="P431"/>
    </row>
    <row r="432" spans="1:16" x14ac:dyDescent="0.25">
      <c r="A432"/>
      <c r="B432"/>
      <c r="C432"/>
      <c r="D432" s="537"/>
      <c r="E432" s="289" t="str">
        <f>A363</f>
        <v>bv</v>
      </c>
      <c r="F432" s="349"/>
      <c r="G432" s="529"/>
      <c r="H432" s="350" t="str">
        <f t="shared" ref="H432:N432" si="68">H363</f>
        <v>soft-2</v>
      </c>
      <c r="I432" s="350" t="str">
        <f t="shared" si="68"/>
        <v>soft-1</v>
      </c>
      <c r="J432" s="350" t="str">
        <f t="shared" si="68"/>
        <v>soft</v>
      </c>
      <c r="K432" s="350" t="str">
        <f t="shared" si="68"/>
        <v>aver</v>
      </c>
      <c r="L432" s="350" t="str">
        <f t="shared" si="68"/>
        <v xml:space="preserve"> stiff</v>
      </c>
      <c r="M432" s="350" t="str">
        <f t="shared" si="68"/>
        <v xml:space="preserve"> stiff+1</v>
      </c>
      <c r="N432" s="351" t="str">
        <f t="shared" si="68"/>
        <v xml:space="preserve"> stiff+2</v>
      </c>
      <c r="O432" s="577"/>
      <c r="P432"/>
    </row>
    <row r="433" spans="1:16" x14ac:dyDescent="0.25">
      <c r="A433"/>
      <c r="B433"/>
      <c r="C433"/>
      <c r="D433" s="537"/>
      <c r="E433" s="289"/>
      <c r="F433" s="352">
        <f>A362</f>
        <v>0</v>
      </c>
      <c r="G433" s="531"/>
      <c r="H433" s="336" t="str">
        <f t="shared" ref="H433:N445" si="69">H364</f>
        <v>c coeff</v>
      </c>
      <c r="I433" s="336" t="str">
        <f t="shared" si="69"/>
        <v>c coeff</v>
      </c>
      <c r="J433" s="336" t="str">
        <f t="shared" si="69"/>
        <v>c-zeta</v>
      </c>
      <c r="K433" s="336" t="str">
        <f t="shared" si="69"/>
        <v>c-zeta</v>
      </c>
      <c r="L433" s="336" t="str">
        <f t="shared" si="69"/>
        <v>c-zeta</v>
      </c>
      <c r="M433" s="336" t="str">
        <f t="shared" si="69"/>
        <v>c-zeta</v>
      </c>
      <c r="N433" s="353" t="str">
        <f t="shared" si="69"/>
        <v>c-zeta</v>
      </c>
      <c r="O433" s="577"/>
      <c r="P433"/>
    </row>
    <row r="434" spans="1:16" x14ac:dyDescent="0.25">
      <c r="A434"/>
      <c r="B434"/>
      <c r="C434"/>
      <c r="D434" s="537"/>
      <c r="E434" s="289"/>
      <c r="F434" s="354">
        <v>1</v>
      </c>
      <c r="G434" s="529"/>
      <c r="H434" s="355">
        <f t="shared" si="69"/>
        <v>7.4355222893703346E-2</v>
      </c>
      <c r="I434" s="355">
        <f t="shared" si="69"/>
        <v>8.5508506327758846E-2</v>
      </c>
      <c r="J434" s="355">
        <f t="shared" si="69"/>
        <v>9.8334782276922661E-2</v>
      </c>
      <c r="K434" s="355">
        <f t="shared" si="69"/>
        <v>0.11308499961846105</v>
      </c>
      <c r="L434" s="355">
        <f t="shared" si="69"/>
        <v>0.13004774956123022</v>
      </c>
      <c r="M434" s="355">
        <f t="shared" si="69"/>
        <v>0.14955491199541474</v>
      </c>
      <c r="N434" s="356">
        <f t="shared" si="69"/>
        <v>0.1719881487947269</v>
      </c>
      <c r="O434" s="577"/>
      <c r="P434"/>
    </row>
    <row r="435" spans="1:16" x14ac:dyDescent="0.25">
      <c r="A435"/>
      <c r="B435"/>
      <c r="C435"/>
      <c r="D435" s="552" t="s">
        <v>284</v>
      </c>
      <c r="E435" s="540"/>
      <c r="F435" s="357">
        <v>2</v>
      </c>
      <c r="G435" s="530"/>
      <c r="H435" s="289">
        <f t="shared" si="69"/>
        <v>8.7632941267578951E-2</v>
      </c>
      <c r="I435" s="289">
        <f t="shared" si="69"/>
        <v>0.10077788245771578</v>
      </c>
      <c r="J435" s="289">
        <f t="shared" si="69"/>
        <v>0.11589456482637313</v>
      </c>
      <c r="K435" s="325">
        <f t="shared" si="69"/>
        <v>0.13327874955032909</v>
      </c>
      <c r="L435" s="289">
        <f t="shared" si="69"/>
        <v>0.15327056198287844</v>
      </c>
      <c r="M435" s="289">
        <f t="shared" si="69"/>
        <v>0.1762611462803102</v>
      </c>
      <c r="N435" s="290">
        <f t="shared" si="69"/>
        <v>0.20270031822235671</v>
      </c>
      <c r="O435" s="577"/>
      <c r="P435"/>
    </row>
    <row r="436" spans="1:16" x14ac:dyDescent="0.25">
      <c r="A436"/>
      <c r="B436"/>
      <c r="C436"/>
      <c r="D436" s="537"/>
      <c r="E436" s="289"/>
      <c r="F436" s="357">
        <v>3</v>
      </c>
      <c r="G436" s="530"/>
      <c r="H436" s="289">
        <f t="shared" si="69"/>
        <v>0.10161880462139458</v>
      </c>
      <c r="I436" s="289">
        <f t="shared" si="69"/>
        <v>0.11686162531460374</v>
      </c>
      <c r="J436" s="289">
        <f t="shared" si="69"/>
        <v>0.13439086911179432</v>
      </c>
      <c r="K436" s="325">
        <f t="shared" si="69"/>
        <v>0.15454949947856345</v>
      </c>
      <c r="L436" s="289">
        <f t="shared" si="69"/>
        <v>0.17773192440034796</v>
      </c>
      <c r="M436" s="289">
        <f t="shared" si="69"/>
        <v>0.20439171306040013</v>
      </c>
      <c r="N436" s="290">
        <f t="shared" si="69"/>
        <v>0.23505047001946008</v>
      </c>
      <c r="O436" s="577"/>
      <c r="P436"/>
    </row>
    <row r="437" spans="1:16" x14ac:dyDescent="0.25">
      <c r="A437"/>
      <c r="B437"/>
      <c r="C437"/>
      <c r="D437" s="537"/>
      <c r="E437" s="289"/>
      <c r="F437" s="357">
        <v>4</v>
      </c>
      <c r="G437" s="530"/>
      <c r="H437" s="289">
        <f t="shared" si="69"/>
        <v>0.10356620331622968</v>
      </c>
      <c r="I437" s="289">
        <f t="shared" si="69"/>
        <v>0.11910113381366411</v>
      </c>
      <c r="J437" s="289">
        <f t="shared" si="69"/>
        <v>0.13696630388571371</v>
      </c>
      <c r="K437" s="325">
        <f t="shared" si="69"/>
        <v>0.15751124946857076</v>
      </c>
      <c r="L437" s="289">
        <f t="shared" si="69"/>
        <v>0.18113793688885635</v>
      </c>
      <c r="M437" s="289">
        <f t="shared" si="69"/>
        <v>0.20830862742218478</v>
      </c>
      <c r="N437" s="290">
        <f t="shared" si="69"/>
        <v>0.23955492153551247</v>
      </c>
      <c r="O437" s="577"/>
      <c r="P437"/>
    </row>
    <row r="438" spans="1:16" x14ac:dyDescent="0.25">
      <c r="A438"/>
      <c r="B438"/>
      <c r="C438"/>
      <c r="D438" s="537"/>
      <c r="E438" s="289"/>
      <c r="F438" s="357">
        <v>5</v>
      </c>
      <c r="G438" s="530"/>
      <c r="H438" s="289">
        <f t="shared" si="69"/>
        <v>9.9848442171544483E-2</v>
      </c>
      <c r="I438" s="289">
        <f t="shared" si="69"/>
        <v>0.11482570849727616</v>
      </c>
      <c r="J438" s="289">
        <f t="shared" si="69"/>
        <v>0.13204956477186758</v>
      </c>
      <c r="K438" s="325">
        <f t="shared" si="69"/>
        <v>0.15185699948764772</v>
      </c>
      <c r="L438" s="289">
        <f t="shared" si="69"/>
        <v>0.17463554941079484</v>
      </c>
      <c r="M438" s="289">
        <f t="shared" si="69"/>
        <v>0.20083088182241404</v>
      </c>
      <c r="N438" s="290">
        <f t="shared" si="69"/>
        <v>0.23095551409577614</v>
      </c>
      <c r="O438" s="577"/>
      <c r="P438"/>
    </row>
    <row r="439" spans="1:16" x14ac:dyDescent="0.25">
      <c r="A439"/>
      <c r="B439"/>
      <c r="C439"/>
      <c r="D439" s="537"/>
      <c r="E439" s="289"/>
      <c r="F439" s="357">
        <v>10</v>
      </c>
      <c r="G439" s="530"/>
      <c r="H439" s="333">
        <f t="shared" si="69"/>
        <v>7.4355222893703346E-2</v>
      </c>
      <c r="I439" s="333">
        <f t="shared" si="69"/>
        <v>8.5508506327758846E-2</v>
      </c>
      <c r="J439" s="333">
        <f t="shared" si="69"/>
        <v>9.8334782276922661E-2</v>
      </c>
      <c r="K439" s="333">
        <f t="shared" si="69"/>
        <v>0.11308499961846105</v>
      </c>
      <c r="L439" s="333">
        <f t="shared" si="69"/>
        <v>0.13004774956123022</v>
      </c>
      <c r="M439" s="333">
        <f t="shared" si="69"/>
        <v>0.14955491199541474</v>
      </c>
      <c r="N439" s="358">
        <f t="shared" si="69"/>
        <v>0.1719881487947269</v>
      </c>
      <c r="O439" s="577"/>
      <c r="P439"/>
    </row>
    <row r="440" spans="1:16" x14ac:dyDescent="0.25">
      <c r="A440"/>
      <c r="B440"/>
      <c r="C440"/>
      <c r="D440" s="537"/>
      <c r="E440" s="289"/>
      <c r="F440" s="357">
        <v>20</v>
      </c>
      <c r="G440" s="530"/>
      <c r="H440" s="289">
        <f t="shared" si="69"/>
        <v>5.0295997200240763E-2</v>
      </c>
      <c r="I440" s="289">
        <f t="shared" si="69"/>
        <v>5.7840396780276873E-2</v>
      </c>
      <c r="J440" s="289">
        <f t="shared" si="69"/>
        <v>6.6516456297318408E-2</v>
      </c>
      <c r="K440" s="325">
        <f t="shared" si="69"/>
        <v>7.6493924741916158E-2</v>
      </c>
      <c r="L440" s="289">
        <f t="shared" si="69"/>
        <v>8.796801345320357E-2</v>
      </c>
      <c r="M440" s="289">
        <f t="shared" si="69"/>
        <v>0.10116321547118411</v>
      </c>
      <c r="N440" s="290">
        <f t="shared" si="69"/>
        <v>0.11633769779186171</v>
      </c>
      <c r="O440" s="577"/>
      <c r="P440"/>
    </row>
    <row r="441" spans="1:16" x14ac:dyDescent="0.25">
      <c r="A441"/>
      <c r="B441"/>
      <c r="C441"/>
      <c r="D441" s="537"/>
      <c r="E441" s="289"/>
      <c r="F441" s="357">
        <v>30</v>
      </c>
      <c r="G441" s="530"/>
      <c r="H441" s="289">
        <f t="shared" si="69"/>
        <v>3.9479082631656781E-2</v>
      </c>
      <c r="I441" s="289">
        <f t="shared" si="69"/>
        <v>4.54009450264053E-2</v>
      </c>
      <c r="J441" s="289">
        <f t="shared" si="69"/>
        <v>5.2211086780366081E-2</v>
      </c>
      <c r="K441" s="325">
        <f t="shared" si="69"/>
        <v>6.004274979742099E-2</v>
      </c>
      <c r="L441" s="289">
        <f t="shared" si="69"/>
        <v>6.9049162267034142E-2</v>
      </c>
      <c r="M441" s="289">
        <f t="shared" si="69"/>
        <v>7.9406536607089254E-2</v>
      </c>
      <c r="N441" s="290">
        <f t="shared" si="69"/>
        <v>9.1317517098152626E-2</v>
      </c>
      <c r="O441" s="577"/>
      <c r="P441"/>
    </row>
    <row r="442" spans="1:16" x14ac:dyDescent="0.25">
      <c r="A442"/>
      <c r="B442"/>
      <c r="C442"/>
      <c r="D442" s="537"/>
      <c r="E442" s="289"/>
      <c r="F442" s="357">
        <v>40</v>
      </c>
      <c r="G442" s="530"/>
      <c r="H442" s="289">
        <f t="shared" si="69"/>
        <v>3.3751960106391768E-2</v>
      </c>
      <c r="I442" s="289">
        <f t="shared" si="69"/>
        <v>3.8814754122350532E-2</v>
      </c>
      <c r="J442" s="289">
        <f t="shared" si="69"/>
        <v>4.4636967240703117E-2</v>
      </c>
      <c r="K442" s="325">
        <f t="shared" si="69"/>
        <v>5.1332512326808577E-2</v>
      </c>
      <c r="L442" s="289">
        <f t="shared" si="69"/>
        <v>5.9032389175829862E-2</v>
      </c>
      <c r="M442" s="289">
        <f t="shared" si="69"/>
        <v>6.7887247552204336E-2</v>
      </c>
      <c r="N442" s="290">
        <f t="shared" si="69"/>
        <v>7.8070334685034978E-2</v>
      </c>
      <c r="O442" s="577"/>
      <c r="P442"/>
    </row>
    <row r="443" spans="1:16" x14ac:dyDescent="0.25">
      <c r="A443"/>
      <c r="B443"/>
      <c r="C443"/>
      <c r="D443" s="537"/>
      <c r="E443" s="289"/>
      <c r="F443" s="357">
        <v>50</v>
      </c>
      <c r="G443" s="530"/>
      <c r="H443" s="289">
        <f t="shared" si="69"/>
        <v>3.0188220494843564E-2</v>
      </c>
      <c r="I443" s="289">
        <f t="shared" si="69"/>
        <v>3.4716453569070098E-2</v>
      </c>
      <c r="J443" s="289">
        <f t="shared" si="69"/>
        <v>3.9923921604430604E-2</v>
      </c>
      <c r="K443" s="325">
        <f t="shared" si="69"/>
        <v>4.5912509845095192E-2</v>
      </c>
      <c r="L443" s="289">
        <f t="shared" si="69"/>
        <v>5.2799386321859466E-2</v>
      </c>
      <c r="M443" s="289">
        <f t="shared" si="69"/>
        <v>6.0719294270138377E-2</v>
      </c>
      <c r="N443" s="290">
        <f t="shared" si="69"/>
        <v>6.982718841065913E-2</v>
      </c>
      <c r="O443" s="577"/>
      <c r="P443"/>
    </row>
    <row r="444" spans="1:16" x14ac:dyDescent="0.25">
      <c r="A444"/>
      <c r="B444"/>
      <c r="C444"/>
      <c r="D444" s="537"/>
      <c r="E444" s="289"/>
      <c r="F444" s="357">
        <v>60</v>
      </c>
      <c r="G444" s="530"/>
      <c r="H444" s="289">
        <f t="shared" si="69"/>
        <v>2.7546839719667243E-2</v>
      </c>
      <c r="I444" s="289">
        <f t="shared" si="69"/>
        <v>3.1678865677617324E-2</v>
      </c>
      <c r="J444" s="289">
        <f t="shared" si="69"/>
        <v>3.643069552925992E-2</v>
      </c>
      <c r="K444" s="325">
        <f t="shared" si="69"/>
        <v>4.1895299858648906E-2</v>
      </c>
      <c r="L444" s="289">
        <f t="shared" si="69"/>
        <v>4.8179594837446237E-2</v>
      </c>
      <c r="M444" s="289">
        <f t="shared" si="69"/>
        <v>5.5406534063063166E-2</v>
      </c>
      <c r="N444" s="290">
        <f t="shared" si="69"/>
        <v>6.3717514172522638E-2</v>
      </c>
      <c r="O444" s="577"/>
      <c r="P444"/>
    </row>
    <row r="445" spans="1:16" ht="15.75" thickBot="1" x14ac:dyDescent="0.3">
      <c r="A445"/>
      <c r="B445"/>
      <c r="C445"/>
      <c r="D445" s="544"/>
      <c r="E445" s="545"/>
      <c r="F445" s="359">
        <v>70</v>
      </c>
      <c r="G445" s="546"/>
      <c r="H445" s="548">
        <f t="shared" si="69"/>
        <v>2.5462870207272292E-2</v>
      </c>
      <c r="I445" s="548">
        <f t="shared" si="69"/>
        <v>2.9282300738363128E-2</v>
      </c>
      <c r="J445" s="548">
        <f t="shared" si="69"/>
        <v>3.3674645849117599E-2</v>
      </c>
      <c r="K445" s="548">
        <f t="shared" si="69"/>
        <v>3.8725842726485236E-2</v>
      </c>
      <c r="L445" s="548">
        <f t="shared" si="69"/>
        <v>4.453471913545802E-2</v>
      </c>
      <c r="M445" s="548">
        <f t="shared" si="69"/>
        <v>5.1214927005776727E-2</v>
      </c>
      <c r="N445" s="549">
        <f t="shared" si="69"/>
        <v>5.8897166056643226E-2</v>
      </c>
      <c r="O445" s="578"/>
      <c r="P445"/>
    </row>
    <row r="446" spans="1:16" x14ac:dyDescent="0.25">
      <c r="A446"/>
      <c r="B446"/>
      <c r="C446"/>
      <c r="D446"/>
      <c r="E446"/>
      <c r="F446"/>
      <c r="G446"/>
      <c r="O446"/>
      <c r="P446"/>
    </row>
    <row r="447" spans="1:16" x14ac:dyDescent="0.25">
      <c r="A447"/>
      <c r="B447"/>
      <c r="C447"/>
      <c r="D447"/>
      <c r="E447"/>
      <c r="F447"/>
      <c r="G447"/>
      <c r="O447"/>
      <c r="P447"/>
    </row>
    <row r="448" spans="1:16" x14ac:dyDescent="0.25">
      <c r="A448"/>
      <c r="B448"/>
      <c r="C448"/>
      <c r="D448"/>
      <c r="E448"/>
      <c r="F448"/>
      <c r="G448"/>
      <c r="O448"/>
      <c r="P448"/>
    </row>
    <row r="449" spans="1:16" x14ac:dyDescent="0.25">
      <c r="A449"/>
      <c r="B449"/>
      <c r="C449"/>
      <c r="D449"/>
      <c r="E449"/>
      <c r="F449"/>
      <c r="G449"/>
      <c r="O449"/>
      <c r="P449"/>
    </row>
    <row r="450" spans="1:16" x14ac:dyDescent="0.25">
      <c r="A450"/>
      <c r="B450"/>
      <c r="C450"/>
      <c r="D450"/>
      <c r="E450"/>
      <c r="F450"/>
      <c r="G450"/>
      <c r="O450"/>
      <c r="P450"/>
    </row>
    <row r="451" spans="1:16" x14ac:dyDescent="0.25">
      <c r="A451"/>
      <c r="B451"/>
      <c r="C451"/>
      <c r="D451"/>
      <c r="E451"/>
      <c r="F451"/>
      <c r="G451"/>
      <c r="O451"/>
      <c r="P451"/>
    </row>
    <row r="452" spans="1:16" x14ac:dyDescent="0.25">
      <c r="A452"/>
      <c r="B452"/>
      <c r="C452"/>
      <c r="D452"/>
      <c r="E452"/>
      <c r="F452"/>
      <c r="G452"/>
      <c r="O452"/>
      <c r="P452"/>
    </row>
    <row r="453" spans="1:16" x14ac:dyDescent="0.25">
      <c r="A453"/>
      <c r="B453"/>
      <c r="C453"/>
      <c r="D453"/>
      <c r="E453"/>
      <c r="F453"/>
      <c r="G453"/>
      <c r="O453"/>
      <c r="P453"/>
    </row>
    <row r="454" spans="1:16" x14ac:dyDescent="0.25">
      <c r="A454"/>
      <c r="B454"/>
      <c r="C454"/>
      <c r="D454"/>
      <c r="E454"/>
      <c r="F454"/>
      <c r="G454"/>
      <c r="O454"/>
      <c r="P454"/>
    </row>
    <row r="455" spans="1:16" x14ac:dyDescent="0.25">
      <c r="A455"/>
      <c r="B455"/>
      <c r="C455"/>
      <c r="D455"/>
      <c r="E455"/>
      <c r="F455"/>
      <c r="G455"/>
      <c r="O455"/>
      <c r="P455"/>
    </row>
    <row r="456" spans="1:16" x14ac:dyDescent="0.25">
      <c r="A456"/>
      <c r="B456"/>
      <c r="C456"/>
      <c r="D456"/>
      <c r="E456"/>
      <c r="F456"/>
      <c r="G456"/>
      <c r="O456"/>
      <c r="P456"/>
    </row>
    <row r="457" spans="1:16" x14ac:dyDescent="0.25">
      <c r="A457"/>
      <c r="B457"/>
      <c r="C457"/>
      <c r="D457"/>
      <c r="E457"/>
      <c r="F457"/>
      <c r="G457"/>
      <c r="O457"/>
      <c r="P457"/>
    </row>
    <row r="458" spans="1:16" x14ac:dyDescent="0.25">
      <c r="A458"/>
      <c r="B458"/>
      <c r="C458"/>
      <c r="D458"/>
      <c r="E458"/>
      <c r="F458"/>
      <c r="G458"/>
      <c r="O458"/>
      <c r="P458"/>
    </row>
    <row r="459" spans="1:16" x14ac:dyDescent="0.25">
      <c r="E459"/>
      <c r="F459"/>
      <c r="G459"/>
      <c r="O459"/>
      <c r="P459"/>
    </row>
    <row r="460" spans="1:16" x14ac:dyDescent="0.25">
      <c r="E460"/>
      <c r="F460"/>
      <c r="G460"/>
      <c r="O460"/>
      <c r="P460"/>
    </row>
    <row r="461" spans="1:16" x14ac:dyDescent="0.25">
      <c r="E461"/>
      <c r="F461"/>
      <c r="G461"/>
      <c r="O461"/>
      <c r="P461"/>
    </row>
    <row r="462" spans="1:16" x14ac:dyDescent="0.25">
      <c r="O462"/>
      <c r="P462"/>
    </row>
    <row r="463" spans="1:16" x14ac:dyDescent="0.25">
      <c r="O463"/>
      <c r="P463"/>
    </row>
    <row r="469" spans="1:1" x14ac:dyDescent="0.25">
      <c r="A469" s="42" t="s">
        <v>12</v>
      </c>
    </row>
  </sheetData>
  <pageMargins left="0.25" right="0.25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2:CQ469"/>
  <sheetViews>
    <sheetView showGridLines="0" tabSelected="1" zoomScale="85" zoomScaleNormal="85" workbookViewId="0">
      <selection activeCell="K162" sqref="K162:K176"/>
    </sheetView>
  </sheetViews>
  <sheetFormatPr defaultRowHeight="15" x14ac:dyDescent="0.25"/>
  <cols>
    <col min="1" max="1" width="12" style="42" customWidth="1"/>
    <col min="2" max="2" width="10.85546875" style="42" customWidth="1"/>
    <col min="3" max="3" width="11.7109375" style="42" customWidth="1"/>
    <col min="4" max="22" width="9.7109375" style="42" customWidth="1"/>
    <col min="23" max="33" width="11.7109375" style="42" customWidth="1"/>
    <col min="34" max="34" width="11.5703125" style="42" customWidth="1"/>
    <col min="35" max="35" width="11.28515625" style="42" customWidth="1"/>
    <col min="36" max="36" width="12" style="42" customWidth="1"/>
    <col min="37" max="41" width="10.7109375" style="42" customWidth="1"/>
    <col min="42" max="42" width="11.85546875" style="42" customWidth="1"/>
    <col min="43" max="52" width="10.7109375" style="42" customWidth="1"/>
    <col min="53" max="16384" width="9.140625" style="42"/>
  </cols>
  <sheetData>
    <row r="2" spans="1:95" s="417" customFormat="1" x14ac:dyDescent="0.25">
      <c r="B2" s="470" t="s">
        <v>235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2"/>
    </row>
    <row r="3" spans="1:95" x14ac:dyDescent="0.25">
      <c r="B3" s="393" t="s">
        <v>236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70"/>
    </row>
    <row r="4" spans="1:95" x14ac:dyDescent="0.25">
      <c r="B4" s="393" t="s">
        <v>237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70"/>
    </row>
    <row r="5" spans="1:95" x14ac:dyDescent="0.25">
      <c r="B5" s="393"/>
      <c r="C5" s="473" t="s">
        <v>230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70"/>
    </row>
    <row r="6" spans="1:95" x14ac:dyDescent="0.25">
      <c r="B6" s="393"/>
      <c r="C6" s="473" t="s">
        <v>231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70"/>
    </row>
    <row r="7" spans="1:95" x14ac:dyDescent="0.25">
      <c r="B7" s="393"/>
      <c r="C7" s="41" t="s">
        <v>232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70"/>
    </row>
    <row r="8" spans="1:95" s="417" customFormat="1" x14ac:dyDescent="0.25">
      <c r="B8" s="393"/>
      <c r="C8" s="47" t="s">
        <v>233</v>
      </c>
      <c r="D8" s="474"/>
      <c r="E8" s="474"/>
      <c r="F8" s="474"/>
      <c r="G8" s="475"/>
      <c r="H8" s="474"/>
      <c r="I8" s="474"/>
      <c r="J8" s="474"/>
      <c r="K8" s="474"/>
      <c r="L8" s="474"/>
      <c r="M8" s="474"/>
      <c r="N8" s="474"/>
      <c r="O8" s="474"/>
      <c r="P8" s="474"/>
      <c r="Q8" s="474"/>
      <c r="R8" s="474"/>
      <c r="S8" s="474"/>
      <c r="T8" s="474"/>
      <c r="U8" s="474"/>
      <c r="V8" s="476"/>
    </row>
    <row r="9" spans="1:95" s="417" customFormat="1" x14ac:dyDescent="0.25">
      <c r="B9" s="477"/>
      <c r="C9" s="478" t="s">
        <v>234</v>
      </c>
      <c r="D9" s="478"/>
      <c r="E9" s="478"/>
      <c r="F9" s="478"/>
      <c r="G9" s="479"/>
      <c r="H9" s="478"/>
      <c r="I9" s="478"/>
      <c r="J9" s="478"/>
      <c r="K9" s="478"/>
      <c r="L9" s="478"/>
      <c r="M9" s="478"/>
      <c r="N9" s="478"/>
      <c r="O9" s="478"/>
      <c r="P9" s="478"/>
      <c r="Q9" s="478"/>
      <c r="R9" s="478"/>
      <c r="S9" s="478"/>
      <c r="T9" s="478"/>
      <c r="U9" s="478"/>
      <c r="V9" s="480"/>
    </row>
    <row r="10" spans="1:95" s="417" customFormat="1" x14ac:dyDescent="0.25">
      <c r="B10" s="41"/>
      <c r="G10" s="1"/>
      <c r="Q10" s="419"/>
    </row>
    <row r="11" spans="1:95" x14ac:dyDescent="0.25">
      <c r="A11" s="422" t="s">
        <v>240</v>
      </c>
      <c r="O11"/>
      <c r="P11"/>
      <c r="Q11"/>
      <c r="R11"/>
      <c r="S11"/>
      <c r="T11"/>
      <c r="U11"/>
      <c r="V11"/>
      <c r="W11"/>
    </row>
    <row r="12" spans="1:95" x14ac:dyDescent="0.25">
      <c r="A12" s="481" t="s">
        <v>264</v>
      </c>
      <c r="O12"/>
      <c r="P12"/>
      <c r="Q12"/>
      <c r="R12"/>
      <c r="S12"/>
      <c r="T12"/>
      <c r="U12"/>
      <c r="V12"/>
      <c r="W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</row>
    <row r="13" spans="1:95" x14ac:dyDescent="0.25">
      <c r="A13" s="423" t="s">
        <v>241</v>
      </c>
      <c r="O13"/>
      <c r="P13"/>
      <c r="Q13"/>
      <c r="R13"/>
      <c r="S13"/>
      <c r="T13"/>
      <c r="U13"/>
      <c r="V13"/>
      <c r="W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</row>
    <row r="14" spans="1:95" x14ac:dyDescent="0.25">
      <c r="A14" s="422"/>
      <c r="O14"/>
      <c r="P14"/>
      <c r="Q14"/>
      <c r="R14"/>
      <c r="S14"/>
      <c r="T14"/>
      <c r="U14"/>
      <c r="V14"/>
      <c r="W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</row>
    <row r="15" spans="1:95" x14ac:dyDescent="0.25">
      <c r="A15" s="482" t="s">
        <v>265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O15"/>
      <c r="P15"/>
      <c r="Q15"/>
      <c r="R15"/>
      <c r="S15"/>
      <c r="T15"/>
      <c r="U15"/>
      <c r="V15"/>
      <c r="W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95" x14ac:dyDescent="0.25">
      <c r="A16" s="483" t="s">
        <v>266</v>
      </c>
      <c r="B16"/>
      <c r="C16"/>
      <c r="D16"/>
      <c r="E16"/>
      <c r="F16"/>
      <c r="G16"/>
      <c r="H16"/>
      <c r="I16"/>
      <c r="J16"/>
      <c r="K16"/>
      <c r="L16"/>
      <c r="M16"/>
      <c r="N16" s="47"/>
      <c r="O16"/>
      <c r="P16"/>
      <c r="Q16"/>
      <c r="R16"/>
      <c r="S16"/>
      <c r="T16"/>
      <c r="U16"/>
      <c r="V16"/>
      <c r="W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CQ16" s="42" t="s">
        <v>12</v>
      </c>
    </row>
    <row r="17" spans="1:51" x14ac:dyDescent="0.25">
      <c r="A17" s="482" t="s">
        <v>267</v>
      </c>
      <c r="B17"/>
      <c r="C17"/>
      <c r="D17"/>
      <c r="E17"/>
      <c r="F17"/>
      <c r="G17"/>
      <c r="H17"/>
      <c r="I17"/>
      <c r="J17"/>
      <c r="K17"/>
      <c r="L17"/>
      <c r="M17"/>
      <c r="N17" s="47"/>
      <c r="O17"/>
      <c r="P17"/>
      <c r="Q17"/>
      <c r="R17"/>
      <c r="S17"/>
      <c r="T17"/>
      <c r="U17"/>
      <c r="V17"/>
      <c r="W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</row>
    <row r="18" spans="1:5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 s="47"/>
      <c r="O18"/>
      <c r="P18"/>
      <c r="Q18"/>
      <c r="R18"/>
      <c r="S18"/>
      <c r="T18"/>
      <c r="U18"/>
      <c r="V18"/>
      <c r="W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</row>
    <row r="19" spans="1:51" x14ac:dyDescent="0.25">
      <c r="A19" s="1" t="s">
        <v>268</v>
      </c>
      <c r="B19"/>
      <c r="C19"/>
      <c r="D19"/>
      <c r="E19"/>
      <c r="F19"/>
      <c r="G19"/>
      <c r="H19"/>
      <c r="I19"/>
      <c r="J19"/>
      <c r="K19"/>
      <c r="L19"/>
      <c r="M19"/>
      <c r="N19" s="47"/>
      <c r="O19"/>
      <c r="P19"/>
      <c r="Q19"/>
      <c r="R19"/>
      <c r="S19"/>
      <c r="T19"/>
      <c r="U19"/>
      <c r="V19"/>
      <c r="W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</row>
    <row r="20" spans="1:51" x14ac:dyDescent="0.25">
      <c r="A20" s="1" t="s">
        <v>269</v>
      </c>
      <c r="B20"/>
      <c r="C20"/>
      <c r="D20"/>
      <c r="E20"/>
      <c r="F20"/>
      <c r="G20"/>
      <c r="H20"/>
      <c r="I20"/>
      <c r="J20"/>
      <c r="K20"/>
      <c r="L20"/>
      <c r="M20"/>
      <c r="N20" s="47"/>
      <c r="O20"/>
      <c r="P20"/>
      <c r="Q20"/>
      <c r="R20"/>
      <c r="S20"/>
      <c r="T20"/>
      <c r="U20"/>
      <c r="V20"/>
      <c r="W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</row>
    <row r="21" spans="1:5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 s="47"/>
      <c r="O21"/>
      <c r="P21"/>
      <c r="Q21"/>
      <c r="R21"/>
      <c r="S21"/>
      <c r="T21"/>
      <c r="U21"/>
      <c r="V21"/>
      <c r="W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</row>
    <row r="22" spans="1:5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 s="47"/>
      <c r="O22"/>
      <c r="P22"/>
      <c r="Q22"/>
      <c r="R22"/>
      <c r="S22"/>
      <c r="T22"/>
      <c r="U22"/>
      <c r="V22"/>
      <c r="W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</row>
    <row r="23" spans="1:5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 s="47"/>
      <c r="O23"/>
      <c r="P23"/>
      <c r="Q23"/>
      <c r="R23"/>
      <c r="S23"/>
      <c r="T23"/>
      <c r="U23"/>
      <c r="V23"/>
      <c r="W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</row>
    <row r="24" spans="1:5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 s="47"/>
      <c r="O24"/>
      <c r="P24"/>
      <c r="Q24"/>
      <c r="R24"/>
      <c r="S24"/>
      <c r="T24"/>
      <c r="U24"/>
      <c r="V24"/>
      <c r="W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51" x14ac:dyDescent="0.25">
      <c r="A25"/>
      <c r="B25"/>
      <c r="C25"/>
      <c r="D25"/>
      <c r="F25"/>
      <c r="G25"/>
      <c r="H25"/>
      <c r="O25"/>
      <c r="P25"/>
      <c r="Q25"/>
      <c r="R25"/>
      <c r="S25"/>
      <c r="T25"/>
      <c r="U25"/>
      <c r="V25"/>
      <c r="W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51" x14ac:dyDescent="0.25">
      <c r="A26"/>
      <c r="B26"/>
      <c r="C26"/>
      <c r="D26"/>
      <c r="F26"/>
      <c r="G26"/>
      <c r="H26"/>
      <c r="O26"/>
      <c r="P26"/>
      <c r="Q26"/>
      <c r="R26"/>
      <c r="S26"/>
      <c r="T26"/>
      <c r="U26"/>
      <c r="V26"/>
      <c r="W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</row>
    <row r="27" spans="1:51" x14ac:dyDescent="0.25">
      <c r="A27" s="59"/>
      <c r="B27" s="60"/>
      <c r="F27"/>
      <c r="O27"/>
      <c r="P27"/>
      <c r="Q27"/>
      <c r="R27"/>
      <c r="S27"/>
      <c r="T27"/>
      <c r="U27"/>
      <c r="V27"/>
      <c r="W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</row>
    <row r="28" spans="1:51" x14ac:dyDescent="0.25">
      <c r="B28" s="60"/>
      <c r="F28" s="1"/>
      <c r="L28" s="43"/>
      <c r="O28"/>
      <c r="P28" s="1"/>
      <c r="Q28"/>
      <c r="R28"/>
      <c r="S28"/>
      <c r="T28"/>
      <c r="U28"/>
      <c r="V28"/>
      <c r="W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</row>
    <row r="29" spans="1:51" x14ac:dyDescent="0.25">
      <c r="A29" s="62"/>
      <c r="B29" s="60"/>
      <c r="E29" s="63"/>
      <c r="O29" s="64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</row>
    <row r="30" spans="1:51" x14ac:dyDescent="0.25">
      <c r="E30"/>
      <c r="F30"/>
      <c r="G30"/>
      <c r="H30"/>
      <c r="I30"/>
      <c r="J30"/>
      <c r="K30"/>
      <c r="L30"/>
      <c r="M30"/>
      <c r="N30"/>
      <c r="O30"/>
      <c r="Q30"/>
      <c r="R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</row>
    <row r="31" spans="1:51" x14ac:dyDescent="0.25">
      <c r="A31" s="433" t="s">
        <v>259</v>
      </c>
      <c r="E31"/>
      <c r="G31"/>
      <c r="H31"/>
      <c r="I31"/>
      <c r="J31"/>
      <c r="K31"/>
      <c r="L31"/>
      <c r="M31"/>
      <c r="N31"/>
      <c r="O31"/>
      <c r="Q31"/>
      <c r="R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51" x14ac:dyDescent="0.25">
      <c r="E32"/>
      <c r="G32"/>
      <c r="H32"/>
      <c r="I32"/>
      <c r="J32"/>
      <c r="K32"/>
      <c r="L32"/>
      <c r="M32"/>
      <c r="N32"/>
      <c r="O32"/>
      <c r="Q32"/>
      <c r="R32"/>
      <c r="AF32"/>
      <c r="AG32"/>
      <c r="AK32"/>
      <c r="AL32"/>
      <c r="AM32"/>
      <c r="AN32"/>
      <c r="AO32"/>
      <c r="AP32"/>
      <c r="AQ32"/>
      <c r="AS32"/>
      <c r="AT32"/>
      <c r="AU32"/>
      <c r="AV32"/>
      <c r="AW32"/>
      <c r="AX32"/>
      <c r="AY32"/>
    </row>
    <row r="33" spans="1:52" x14ac:dyDescent="0.25">
      <c r="A33" s="424"/>
      <c r="B33" s="425"/>
      <c r="C33" s="425"/>
      <c r="D33" s="426"/>
      <c r="F33" s="493" t="s">
        <v>270</v>
      </c>
      <c r="G33" s="494" t="s">
        <v>272</v>
      </c>
      <c r="H33" s="448"/>
      <c r="I33" s="189"/>
      <c r="J33" s="189"/>
      <c r="K33" s="189"/>
      <c r="L33" s="443"/>
      <c r="M33" s="443"/>
      <c r="N33" s="443"/>
      <c r="O33"/>
      <c r="Q33"/>
      <c r="R33"/>
      <c r="AL33"/>
      <c r="AM33"/>
      <c r="AN33"/>
      <c r="AP33" s="424"/>
      <c r="AQ33" s="459" t="s">
        <v>257</v>
      </c>
      <c r="AR33" s="447" t="s">
        <v>254</v>
      </c>
      <c r="AS33" s="447" t="s">
        <v>253</v>
      </c>
      <c r="AT33" s="425"/>
      <c r="AU33" s="425"/>
      <c r="AV33" s="425"/>
      <c r="AW33" s="442"/>
      <c r="AX33" s="442"/>
      <c r="AY33" s="445" t="s">
        <v>250</v>
      </c>
      <c r="AZ33"/>
    </row>
    <row r="34" spans="1:52" x14ac:dyDescent="0.25">
      <c r="A34" s="427"/>
      <c r="B34" s="189">
        <v>2151</v>
      </c>
      <c r="C34" s="189"/>
      <c r="D34" s="428"/>
      <c r="F34" s="443" t="s">
        <v>249</v>
      </c>
      <c r="G34" s="517"/>
      <c r="H34" s="189"/>
      <c r="I34" s="517" t="s">
        <v>274</v>
      </c>
      <c r="J34" s="189"/>
      <c r="K34" s="189"/>
      <c r="L34" s="493" t="s">
        <v>271</v>
      </c>
      <c r="M34" s="443"/>
      <c r="N34" s="443"/>
      <c r="Q34"/>
      <c r="R34"/>
      <c r="AL34"/>
      <c r="AM34"/>
      <c r="AN34"/>
      <c r="AP34" s="453" t="s">
        <v>248</v>
      </c>
      <c r="AQ34" s="189"/>
      <c r="AR34" s="446">
        <v>-2</v>
      </c>
      <c r="AS34" s="446">
        <v>-2</v>
      </c>
      <c r="AT34" s="189"/>
      <c r="AU34" s="189"/>
      <c r="AV34" s="189"/>
      <c r="AW34" s="443" t="s">
        <v>244</v>
      </c>
      <c r="AX34" s="443"/>
      <c r="AY34" s="444"/>
      <c r="AZ34"/>
    </row>
    <row r="35" spans="1:52" x14ac:dyDescent="0.25">
      <c r="A35" s="427" t="s">
        <v>2</v>
      </c>
      <c r="B35" s="189" t="s">
        <v>19</v>
      </c>
      <c r="C35" s="189" t="s">
        <v>28</v>
      </c>
      <c r="D35" s="486" t="s">
        <v>27</v>
      </c>
      <c r="F35" s="189" t="s">
        <v>2</v>
      </c>
      <c r="G35" s="189" t="s">
        <v>19</v>
      </c>
      <c r="H35" s="443" t="s">
        <v>245</v>
      </c>
      <c r="I35" s="189" t="s">
        <v>28</v>
      </c>
      <c r="J35" s="443" t="s">
        <v>27</v>
      </c>
      <c r="K35" s="443" t="s">
        <v>252</v>
      </c>
      <c r="L35" s="443" t="s">
        <v>106</v>
      </c>
      <c r="M35" s="443" t="s">
        <v>243</v>
      </c>
      <c r="N35" s="443" t="s">
        <v>255</v>
      </c>
      <c r="Q35"/>
      <c r="R35"/>
      <c r="AL35"/>
      <c r="AM35"/>
      <c r="AN35"/>
      <c r="AP35" s="427" t="s">
        <v>2</v>
      </c>
      <c r="AQ35" s="189"/>
      <c r="AR35" s="448" t="s">
        <v>162</v>
      </c>
      <c r="AS35" s="448" t="s">
        <v>246</v>
      </c>
      <c r="AT35" s="189" t="s">
        <v>28</v>
      </c>
      <c r="AU35" s="443" t="s">
        <v>27</v>
      </c>
      <c r="AV35" s="443" t="s">
        <v>91</v>
      </c>
      <c r="AW35" s="443" t="s">
        <v>106</v>
      </c>
      <c r="AX35" s="443" t="s">
        <v>243</v>
      </c>
      <c r="AY35" s="454" t="s">
        <v>256</v>
      </c>
      <c r="AZ35"/>
    </row>
    <row r="36" spans="1:52" x14ac:dyDescent="0.25">
      <c r="A36" s="427">
        <v>1</v>
      </c>
      <c r="B36" s="580">
        <v>2.1</v>
      </c>
      <c r="C36" s="581">
        <v>0.7</v>
      </c>
      <c r="D36" s="582">
        <v>0.1</v>
      </c>
      <c r="F36" s="189">
        <v>1</v>
      </c>
      <c r="G36" s="580">
        <v>2.1</v>
      </c>
      <c r="H36" s="596">
        <f>I36+J36</f>
        <v>0.79999999999999993</v>
      </c>
      <c r="I36" s="592">
        <v>0.7</v>
      </c>
      <c r="J36" s="592">
        <v>0.1</v>
      </c>
      <c r="K36" s="581">
        <v>1.45</v>
      </c>
      <c r="L36" s="599">
        <f>SUM(I36:K36)</f>
        <v>2.25</v>
      </c>
      <c r="M36" s="596">
        <f>I36/H36</f>
        <v>0.875</v>
      </c>
      <c r="N36" s="596">
        <f>J36/H36</f>
        <v>0.12500000000000003</v>
      </c>
      <c r="Q36"/>
      <c r="R36"/>
      <c r="AL36"/>
      <c r="AM36"/>
      <c r="AN36"/>
      <c r="AP36" s="427">
        <v>1</v>
      </c>
      <c r="AQ36" s="429">
        <v>5.2</v>
      </c>
      <c r="AR36" s="434">
        <v>3.2</v>
      </c>
      <c r="AS36" s="434">
        <v>1.2000000000000002</v>
      </c>
      <c r="AT36" s="434">
        <v>1.1506849315068495</v>
      </c>
      <c r="AU36" s="434">
        <v>4.9315068493150691E-2</v>
      </c>
      <c r="AV36" s="429">
        <v>2</v>
      </c>
      <c r="AW36" s="434">
        <v>3.2</v>
      </c>
      <c r="AX36" s="455">
        <v>0.95890410958904104</v>
      </c>
      <c r="AY36" s="449">
        <v>4.1095890410958902E-2</v>
      </c>
      <c r="AZ36"/>
    </row>
    <row r="37" spans="1:52" x14ac:dyDescent="0.25">
      <c r="A37" s="427">
        <v>2</v>
      </c>
      <c r="B37" s="583">
        <v>3.36</v>
      </c>
      <c r="C37" s="584">
        <v>1.65</v>
      </c>
      <c r="D37" s="585">
        <v>0.1</v>
      </c>
      <c r="F37" s="189">
        <v>2</v>
      </c>
      <c r="G37" s="583">
        <v>3.36</v>
      </c>
      <c r="H37" s="597">
        <f t="shared" ref="H37:H50" si="0">I37+J37</f>
        <v>1.75</v>
      </c>
      <c r="I37" s="593">
        <v>1.65</v>
      </c>
      <c r="J37" s="593">
        <v>0.1</v>
      </c>
      <c r="K37" s="584">
        <v>1.76</v>
      </c>
      <c r="L37" s="600">
        <f t="shared" ref="L37:L50" si="1">SUM(I37:K37)</f>
        <v>3.51</v>
      </c>
      <c r="M37" s="597">
        <f t="shared" ref="M37:M50" si="2">I37/H37</f>
        <v>0.94285714285714284</v>
      </c>
      <c r="N37" s="597">
        <f t="shared" ref="N37:N50" si="3">J37/H37</f>
        <v>5.7142857142857148E-2</v>
      </c>
      <c r="Q37"/>
      <c r="R37"/>
      <c r="AL37"/>
      <c r="AM37"/>
      <c r="AN37"/>
      <c r="AP37" s="427">
        <v>2</v>
      </c>
      <c r="AQ37" s="236">
        <v>6.4</v>
      </c>
      <c r="AR37" s="435">
        <v>4.4000000000000004</v>
      </c>
      <c r="AS37" s="435">
        <v>2.4000000000000004</v>
      </c>
      <c r="AT37" s="435">
        <v>2.1950286156488912</v>
      </c>
      <c r="AU37" s="435">
        <v>0.20497138435110926</v>
      </c>
      <c r="AV37" s="236">
        <v>2</v>
      </c>
      <c r="AW37" s="435">
        <v>4.4000000000000004</v>
      </c>
      <c r="AX37" s="456">
        <v>0.9145952565203711</v>
      </c>
      <c r="AY37" s="450">
        <v>8.5404743479628842E-2</v>
      </c>
      <c r="AZ37"/>
    </row>
    <row r="38" spans="1:52" x14ac:dyDescent="0.25">
      <c r="A38" s="427">
        <v>3</v>
      </c>
      <c r="B38" s="586">
        <v>4.74</v>
      </c>
      <c r="C38" s="587">
        <v>2.87</v>
      </c>
      <c r="D38" s="588">
        <v>0.1</v>
      </c>
      <c r="F38" s="189">
        <v>3</v>
      </c>
      <c r="G38" s="586">
        <v>4.74</v>
      </c>
      <c r="H38" s="598">
        <f t="shared" si="0"/>
        <v>2.97</v>
      </c>
      <c r="I38" s="594">
        <v>2.87</v>
      </c>
      <c r="J38" s="594">
        <v>0.1</v>
      </c>
      <c r="K38" s="587">
        <v>1.92</v>
      </c>
      <c r="L38" s="601">
        <f t="shared" si="1"/>
        <v>4.8900000000000006</v>
      </c>
      <c r="M38" s="598">
        <f t="shared" si="2"/>
        <v>0.96632996632996626</v>
      </c>
      <c r="N38" s="598">
        <f t="shared" si="3"/>
        <v>3.3670033670033669E-2</v>
      </c>
      <c r="Q38"/>
      <c r="R38"/>
      <c r="AL38"/>
      <c r="AM38"/>
      <c r="AN38"/>
      <c r="AP38" s="427">
        <v>3</v>
      </c>
      <c r="AQ38" s="430">
        <v>7.7</v>
      </c>
      <c r="AR38" s="436">
        <v>5.7</v>
      </c>
      <c r="AS38" s="436">
        <v>3.7</v>
      </c>
      <c r="AT38" s="436">
        <v>3.3399886429940824</v>
      </c>
      <c r="AU38" s="436">
        <v>0.36001135700591802</v>
      </c>
      <c r="AV38" s="430">
        <v>2</v>
      </c>
      <c r="AW38" s="436">
        <v>5.7</v>
      </c>
      <c r="AX38" s="457">
        <v>0.90269963324164382</v>
      </c>
      <c r="AY38" s="451">
        <v>9.730036675835621E-2</v>
      </c>
      <c r="AZ38"/>
    </row>
    <row r="39" spans="1:52" x14ac:dyDescent="0.25">
      <c r="A39" s="427">
        <v>4</v>
      </c>
      <c r="B39" s="583">
        <v>6.37</v>
      </c>
      <c r="C39" s="584">
        <v>3.9</v>
      </c>
      <c r="D39" s="585">
        <v>0.1</v>
      </c>
      <c r="F39" s="189">
        <v>4</v>
      </c>
      <c r="G39" s="583">
        <v>6.37</v>
      </c>
      <c r="H39" s="597">
        <f t="shared" si="0"/>
        <v>4</v>
      </c>
      <c r="I39" s="593">
        <v>3.9</v>
      </c>
      <c r="J39" s="593">
        <v>0.1</v>
      </c>
      <c r="K39" s="584">
        <v>2.15</v>
      </c>
      <c r="L39" s="600">
        <f t="shared" si="1"/>
        <v>6.15</v>
      </c>
      <c r="M39" s="597">
        <f t="shared" si="2"/>
        <v>0.97499999999999998</v>
      </c>
      <c r="N39" s="597">
        <f t="shared" si="3"/>
        <v>2.5000000000000001E-2</v>
      </c>
      <c r="Q39"/>
      <c r="R39"/>
      <c r="AL39"/>
      <c r="AM39"/>
      <c r="AN39"/>
      <c r="AP39" s="427">
        <v>4</v>
      </c>
      <c r="AQ39" s="236">
        <v>8.6</v>
      </c>
      <c r="AR39" s="435">
        <v>6.6</v>
      </c>
      <c r="AS39" s="435">
        <v>4.5999999999999996</v>
      </c>
      <c r="AT39" s="435">
        <v>4.1116248918790888</v>
      </c>
      <c r="AU39" s="435">
        <v>0.48837510812091106</v>
      </c>
      <c r="AV39" s="236">
        <v>2</v>
      </c>
      <c r="AW39" s="435">
        <v>6.6</v>
      </c>
      <c r="AX39" s="456">
        <v>0.89383149823458452</v>
      </c>
      <c r="AY39" s="450">
        <v>0.10616850176541545</v>
      </c>
      <c r="AZ39"/>
    </row>
    <row r="40" spans="1:52" x14ac:dyDescent="0.25">
      <c r="A40" s="427">
        <v>5</v>
      </c>
      <c r="B40" s="583">
        <v>7.54</v>
      </c>
      <c r="C40" s="584">
        <v>4.7</v>
      </c>
      <c r="D40" s="585">
        <v>0.1</v>
      </c>
      <c r="F40" s="189">
        <v>5</v>
      </c>
      <c r="G40" s="583">
        <v>7.54</v>
      </c>
      <c r="H40" s="597">
        <f t="shared" si="0"/>
        <v>4.8</v>
      </c>
      <c r="I40" s="593">
        <v>4.7</v>
      </c>
      <c r="J40" s="593">
        <v>0.1</v>
      </c>
      <c r="K40" s="584">
        <v>2.23</v>
      </c>
      <c r="L40" s="600">
        <f t="shared" si="1"/>
        <v>7.0299999999999994</v>
      </c>
      <c r="M40" s="597">
        <f t="shared" si="2"/>
        <v>0.97916666666666674</v>
      </c>
      <c r="N40" s="597">
        <f t="shared" si="3"/>
        <v>2.0833333333333336E-2</v>
      </c>
      <c r="Q40"/>
      <c r="R40"/>
      <c r="AL40"/>
      <c r="AM40"/>
      <c r="AN40"/>
      <c r="AP40" s="427">
        <v>5</v>
      </c>
      <c r="AQ40" s="236">
        <v>9.6999999999999993</v>
      </c>
      <c r="AR40" s="435">
        <v>7.6999999999999993</v>
      </c>
      <c r="AS40" s="435">
        <v>5.6999999999999993</v>
      </c>
      <c r="AT40" s="435">
        <v>5.0097246851735315</v>
      </c>
      <c r="AU40" s="435">
        <v>0.6902753148264672</v>
      </c>
      <c r="AV40" s="236">
        <v>2</v>
      </c>
      <c r="AW40" s="435">
        <v>7.6999999999999984</v>
      </c>
      <c r="AX40" s="456">
        <v>0.87889906757430392</v>
      </c>
      <c r="AY40" s="450">
        <v>0.12110093242569601</v>
      </c>
      <c r="AZ40"/>
    </row>
    <row r="41" spans="1:52" x14ac:dyDescent="0.25">
      <c r="A41" s="427">
        <v>10</v>
      </c>
      <c r="B41" s="586">
        <v>10.44</v>
      </c>
      <c r="C41" s="587">
        <v>7</v>
      </c>
      <c r="D41" s="588">
        <v>0.87</v>
      </c>
      <c r="F41" s="189">
        <v>10</v>
      </c>
      <c r="G41" s="586">
        <v>10.44</v>
      </c>
      <c r="H41" s="598">
        <f t="shared" si="0"/>
        <v>7.87</v>
      </c>
      <c r="I41" s="594">
        <v>7</v>
      </c>
      <c r="J41" s="594">
        <v>0.87</v>
      </c>
      <c r="K41" s="587">
        <v>2.44</v>
      </c>
      <c r="L41" s="601">
        <f t="shared" si="1"/>
        <v>10.31</v>
      </c>
      <c r="M41" s="598">
        <f t="shared" si="2"/>
        <v>0.88945362134688688</v>
      </c>
      <c r="N41" s="598">
        <f t="shared" si="3"/>
        <v>0.11054637865311309</v>
      </c>
      <c r="Q41"/>
      <c r="R41"/>
      <c r="AL41"/>
      <c r="AM41"/>
      <c r="AN41"/>
      <c r="AP41" s="427">
        <v>10</v>
      </c>
      <c r="AQ41" s="430">
        <v>13.1</v>
      </c>
      <c r="AR41" s="436">
        <v>11.1</v>
      </c>
      <c r="AS41" s="436">
        <v>9.1</v>
      </c>
      <c r="AT41" s="436">
        <v>7.4387060216854177</v>
      </c>
      <c r="AU41" s="436">
        <v>1.6612939783145819</v>
      </c>
      <c r="AV41" s="430">
        <v>2</v>
      </c>
      <c r="AW41" s="436">
        <v>11.1</v>
      </c>
      <c r="AX41" s="457">
        <v>0.81744022216323275</v>
      </c>
      <c r="AY41" s="451">
        <v>0.18255977783676725</v>
      </c>
      <c r="AZ41"/>
    </row>
    <row r="42" spans="1:52" x14ac:dyDescent="0.25">
      <c r="A42" s="427">
        <v>20</v>
      </c>
      <c r="B42" s="583">
        <v>14.98</v>
      </c>
      <c r="C42" s="584">
        <v>9.4700000000000006</v>
      </c>
      <c r="D42" s="585">
        <v>3.07</v>
      </c>
      <c r="F42" s="189">
        <v>20</v>
      </c>
      <c r="G42" s="583">
        <v>14.98</v>
      </c>
      <c r="H42" s="597">
        <f t="shared" si="0"/>
        <v>12.540000000000001</v>
      </c>
      <c r="I42" s="593">
        <v>9.4700000000000006</v>
      </c>
      <c r="J42" s="593">
        <v>3.07</v>
      </c>
      <c r="K42" s="584">
        <v>2.44</v>
      </c>
      <c r="L42" s="600">
        <f t="shared" si="1"/>
        <v>14.98</v>
      </c>
      <c r="M42" s="597">
        <f t="shared" si="2"/>
        <v>0.75518341307814996</v>
      </c>
      <c r="N42" s="597">
        <f t="shared" si="3"/>
        <v>0.24481658692185004</v>
      </c>
      <c r="Q42"/>
      <c r="R42"/>
      <c r="AL42"/>
      <c r="AM42"/>
      <c r="AN42"/>
      <c r="AP42" s="427">
        <v>20</v>
      </c>
      <c r="AQ42" s="236">
        <v>18.399999999999999</v>
      </c>
      <c r="AR42" s="435">
        <v>16.399999999999999</v>
      </c>
      <c r="AS42" s="435">
        <v>14.399999999999999</v>
      </c>
      <c r="AT42" s="435">
        <v>10.369983018911812</v>
      </c>
      <c r="AU42" s="435">
        <v>4.0300169810881865</v>
      </c>
      <c r="AV42" s="236">
        <v>2</v>
      </c>
      <c r="AW42" s="435">
        <v>16.399999999999999</v>
      </c>
      <c r="AX42" s="456">
        <v>0.72013770964665369</v>
      </c>
      <c r="AY42" s="450">
        <v>0.27986229035334631</v>
      </c>
      <c r="AZ42"/>
    </row>
    <row r="43" spans="1:52" x14ac:dyDescent="0.25">
      <c r="A43" s="427">
        <v>30</v>
      </c>
      <c r="B43" s="583">
        <v>19.260000000000002</v>
      </c>
      <c r="C43" s="584">
        <v>11.15</v>
      </c>
      <c r="D43" s="585">
        <v>5.62</v>
      </c>
      <c r="F43" s="189">
        <v>30</v>
      </c>
      <c r="G43" s="583">
        <v>19.260000000000002</v>
      </c>
      <c r="H43" s="597">
        <f t="shared" si="0"/>
        <v>16.77</v>
      </c>
      <c r="I43" s="593">
        <v>11.15</v>
      </c>
      <c r="J43" s="593">
        <v>5.62</v>
      </c>
      <c r="K43" s="584">
        <v>2.4900000000000002</v>
      </c>
      <c r="L43" s="600">
        <f t="shared" si="1"/>
        <v>19.259999999999998</v>
      </c>
      <c r="M43" s="597">
        <f t="shared" si="2"/>
        <v>0.66487775790101378</v>
      </c>
      <c r="N43" s="597">
        <f t="shared" si="3"/>
        <v>0.33512224209898628</v>
      </c>
      <c r="Q43"/>
      <c r="R43"/>
      <c r="AL43"/>
      <c r="AM43"/>
      <c r="AN43"/>
      <c r="AP43" s="427">
        <v>30</v>
      </c>
      <c r="AQ43" s="236">
        <v>23.7</v>
      </c>
      <c r="AR43" s="435">
        <v>21.7</v>
      </c>
      <c r="AS43" s="435">
        <v>19.7</v>
      </c>
      <c r="AT43" s="435">
        <v>12.262329030853968</v>
      </c>
      <c r="AU43" s="435">
        <v>7.4376709691460334</v>
      </c>
      <c r="AV43" s="236">
        <v>2</v>
      </c>
      <c r="AW43" s="435">
        <v>21.700000000000003</v>
      </c>
      <c r="AX43" s="456">
        <v>0.6224532502971557</v>
      </c>
      <c r="AY43" s="450">
        <v>0.37754674970284435</v>
      </c>
      <c r="AZ43"/>
    </row>
    <row r="44" spans="1:52" x14ac:dyDescent="0.25">
      <c r="A44" s="427">
        <v>40</v>
      </c>
      <c r="B44" s="583">
        <v>23.83</v>
      </c>
      <c r="C44" s="584">
        <v>12.71</v>
      </c>
      <c r="D44" s="585">
        <v>8.3800000000000008</v>
      </c>
      <c r="F44" s="189">
        <v>40</v>
      </c>
      <c r="G44" s="583">
        <v>23.83</v>
      </c>
      <c r="H44" s="597">
        <f t="shared" si="0"/>
        <v>21.090000000000003</v>
      </c>
      <c r="I44" s="593">
        <v>12.71</v>
      </c>
      <c r="J44" s="593">
        <v>8.3800000000000008</v>
      </c>
      <c r="K44" s="584">
        <v>2.74</v>
      </c>
      <c r="L44" s="600">
        <f t="shared" si="1"/>
        <v>23.830000000000005</v>
      </c>
      <c r="M44" s="597">
        <f t="shared" si="2"/>
        <v>0.60265528686581316</v>
      </c>
      <c r="N44" s="597">
        <f t="shared" si="3"/>
        <v>0.39734471313418679</v>
      </c>
      <c r="Q44"/>
      <c r="R44"/>
      <c r="AL44"/>
      <c r="AM44"/>
      <c r="AN44"/>
      <c r="AP44" s="427">
        <v>40</v>
      </c>
      <c r="AQ44" s="236">
        <v>29.2</v>
      </c>
      <c r="AR44" s="435">
        <v>27.2</v>
      </c>
      <c r="AS44" s="435">
        <v>25.2</v>
      </c>
      <c r="AT44" s="435">
        <v>14.154818829943778</v>
      </c>
      <c r="AU44" s="435">
        <v>11.045181170056225</v>
      </c>
      <c r="AV44" s="236">
        <v>2</v>
      </c>
      <c r="AW44" s="435">
        <v>27.200000000000003</v>
      </c>
      <c r="AX44" s="456">
        <v>0.56169915991840391</v>
      </c>
      <c r="AY44" s="450">
        <v>0.4383008400815962</v>
      </c>
      <c r="AZ44"/>
    </row>
    <row r="45" spans="1:52" x14ac:dyDescent="0.25">
      <c r="A45" s="427">
        <v>50</v>
      </c>
      <c r="B45" s="583">
        <v>28.96</v>
      </c>
      <c r="C45" s="584">
        <v>14.21</v>
      </c>
      <c r="D45" s="585">
        <v>11.86</v>
      </c>
      <c r="F45" s="189">
        <v>50</v>
      </c>
      <c r="G45" s="583">
        <v>28.96</v>
      </c>
      <c r="H45" s="597">
        <f t="shared" si="0"/>
        <v>26.07</v>
      </c>
      <c r="I45" s="593">
        <v>14.21</v>
      </c>
      <c r="J45" s="593">
        <v>11.86</v>
      </c>
      <c r="K45" s="584">
        <v>2.89</v>
      </c>
      <c r="L45" s="600">
        <f t="shared" si="1"/>
        <v>28.96</v>
      </c>
      <c r="M45" s="597">
        <f t="shared" si="2"/>
        <v>0.54507096279248179</v>
      </c>
      <c r="N45" s="597">
        <f t="shared" si="3"/>
        <v>0.45492903720751821</v>
      </c>
      <c r="Q45"/>
      <c r="R45"/>
      <c r="AL45"/>
      <c r="AM45"/>
      <c r="AN45"/>
      <c r="AP45" s="427">
        <v>50</v>
      </c>
      <c r="AQ45" s="236">
        <v>35.200000000000003</v>
      </c>
      <c r="AR45" s="435">
        <v>33.200000000000003</v>
      </c>
      <c r="AS45" s="435">
        <v>31.200000000000003</v>
      </c>
      <c r="AT45" s="435">
        <v>16.157631521143077</v>
      </c>
      <c r="AU45" s="435">
        <v>15.042368478856929</v>
      </c>
      <c r="AV45" s="236">
        <v>2</v>
      </c>
      <c r="AW45" s="435">
        <v>33.200000000000003</v>
      </c>
      <c r="AX45" s="456">
        <v>0.51787280516484213</v>
      </c>
      <c r="AY45" s="450">
        <v>0.48212719483515792</v>
      </c>
      <c r="AZ45"/>
    </row>
    <row r="46" spans="1:52" x14ac:dyDescent="0.25">
      <c r="A46" s="427">
        <v>60</v>
      </c>
      <c r="B46" s="583">
        <v>34.119999999999997</v>
      </c>
      <c r="C46" s="584">
        <v>15.56</v>
      </c>
      <c r="D46" s="585">
        <v>15.79</v>
      </c>
      <c r="F46" s="189">
        <v>60</v>
      </c>
      <c r="G46" s="583">
        <v>34.119999999999997</v>
      </c>
      <c r="H46" s="597">
        <f t="shared" si="0"/>
        <v>31.35</v>
      </c>
      <c r="I46" s="593">
        <v>15.56</v>
      </c>
      <c r="J46" s="593">
        <v>15.79</v>
      </c>
      <c r="K46" s="584">
        <v>2.77</v>
      </c>
      <c r="L46" s="600">
        <f t="shared" si="1"/>
        <v>34.120000000000005</v>
      </c>
      <c r="M46" s="597">
        <f t="shared" si="2"/>
        <v>0.49633173843700157</v>
      </c>
      <c r="N46" s="597">
        <f t="shared" si="3"/>
        <v>0.50366826156299838</v>
      </c>
      <c r="Q46"/>
      <c r="R46"/>
      <c r="AL46"/>
      <c r="AM46"/>
      <c r="AN46"/>
      <c r="AP46" s="427">
        <v>60</v>
      </c>
      <c r="AQ46" s="236">
        <v>42</v>
      </c>
      <c r="AR46" s="435">
        <v>40</v>
      </c>
      <c r="AS46" s="435">
        <v>38</v>
      </c>
      <c r="AT46" s="435">
        <v>18.36125186677884</v>
      </c>
      <c r="AU46" s="435">
        <v>19.63874813322116</v>
      </c>
      <c r="AV46" s="236">
        <v>2</v>
      </c>
      <c r="AW46" s="435">
        <v>40</v>
      </c>
      <c r="AX46" s="456">
        <v>0.48319083859944312</v>
      </c>
      <c r="AY46" s="450">
        <v>0.51680916140055688</v>
      </c>
      <c r="AZ46"/>
    </row>
    <row r="47" spans="1:52" x14ac:dyDescent="0.25">
      <c r="A47" s="427">
        <v>70</v>
      </c>
      <c r="B47" s="586">
        <v>39.270000000000003</v>
      </c>
      <c r="C47" s="587">
        <v>16.78</v>
      </c>
      <c r="D47" s="588">
        <v>19.670000000000002</v>
      </c>
      <c r="F47" s="189">
        <v>70</v>
      </c>
      <c r="G47" s="586">
        <v>39.270000000000003</v>
      </c>
      <c r="H47" s="598">
        <f t="shared" si="0"/>
        <v>36.450000000000003</v>
      </c>
      <c r="I47" s="594">
        <v>16.78</v>
      </c>
      <c r="J47" s="594">
        <v>19.670000000000002</v>
      </c>
      <c r="K47" s="587">
        <v>2.82</v>
      </c>
      <c r="L47" s="601">
        <f t="shared" si="1"/>
        <v>39.270000000000003</v>
      </c>
      <c r="M47" s="598">
        <f t="shared" si="2"/>
        <v>0.46035665294924555</v>
      </c>
      <c r="N47" s="598">
        <f t="shared" si="3"/>
        <v>0.53964334705075445</v>
      </c>
      <c r="Q47"/>
      <c r="R47"/>
      <c r="AL47"/>
      <c r="AM47"/>
      <c r="AN47"/>
      <c r="AP47" s="427">
        <v>70</v>
      </c>
      <c r="AQ47" s="430">
        <v>49.6</v>
      </c>
      <c r="AR47" s="436">
        <v>47.6</v>
      </c>
      <c r="AS47" s="436">
        <v>45.6</v>
      </c>
      <c r="AT47" s="436">
        <v>20.702151694764382</v>
      </c>
      <c r="AU47" s="436">
        <v>24.897848305235623</v>
      </c>
      <c r="AV47" s="430">
        <v>2</v>
      </c>
      <c r="AW47" s="436">
        <v>47.600000000000009</v>
      </c>
      <c r="AX47" s="457">
        <v>0.4539945547097452</v>
      </c>
      <c r="AY47" s="451">
        <v>0.54600544529025485</v>
      </c>
      <c r="AZ47"/>
    </row>
    <row r="48" spans="1:52" x14ac:dyDescent="0.25">
      <c r="A48" s="427">
        <v>80</v>
      </c>
      <c r="B48" s="583">
        <v>44.87</v>
      </c>
      <c r="C48" s="584">
        <v>17.98</v>
      </c>
      <c r="D48" s="585">
        <v>24.12</v>
      </c>
      <c r="F48" s="189">
        <v>80</v>
      </c>
      <c r="G48" s="583">
        <v>44.87</v>
      </c>
      <c r="H48" s="597">
        <f t="shared" si="0"/>
        <v>42.1</v>
      </c>
      <c r="I48" s="593">
        <v>17.98</v>
      </c>
      <c r="J48" s="593">
        <v>24.12</v>
      </c>
      <c r="K48" s="584">
        <v>2.77</v>
      </c>
      <c r="L48" s="600">
        <f t="shared" si="1"/>
        <v>44.870000000000005</v>
      </c>
      <c r="M48" s="597">
        <f t="shared" si="2"/>
        <v>0.42707838479809973</v>
      </c>
      <c r="N48" s="597">
        <f t="shared" si="3"/>
        <v>0.57292161520190021</v>
      </c>
      <c r="Q48"/>
      <c r="R48"/>
      <c r="AL48"/>
      <c r="AM48"/>
      <c r="AN48"/>
      <c r="AP48" s="427">
        <v>80</v>
      </c>
      <c r="AQ48" s="236">
        <v>56.6</v>
      </c>
      <c r="AR48" s="435">
        <v>54.6</v>
      </c>
      <c r="AS48" s="435">
        <v>52.6</v>
      </c>
      <c r="AT48" s="435">
        <v>22.530535934516177</v>
      </c>
      <c r="AU48" s="435">
        <v>30.069464065483817</v>
      </c>
      <c r="AV48" s="236">
        <v>2</v>
      </c>
      <c r="AW48" s="435">
        <v>54.599999999999994</v>
      </c>
      <c r="AX48" s="456">
        <v>0.42833718506684748</v>
      </c>
      <c r="AY48" s="450">
        <v>0.57166281493315241</v>
      </c>
      <c r="AZ48"/>
    </row>
    <row r="49" spans="1:52" x14ac:dyDescent="0.25">
      <c r="A49" s="427">
        <v>90</v>
      </c>
      <c r="B49" s="583">
        <v>50.78</v>
      </c>
      <c r="C49" s="584">
        <v>19.34</v>
      </c>
      <c r="D49" s="585">
        <v>28.56</v>
      </c>
      <c r="F49" s="189">
        <v>90</v>
      </c>
      <c r="G49" s="583">
        <v>50.78</v>
      </c>
      <c r="H49" s="597">
        <f t="shared" si="0"/>
        <v>47.9</v>
      </c>
      <c r="I49" s="593">
        <v>19.34</v>
      </c>
      <c r="J49" s="593">
        <v>28.56</v>
      </c>
      <c r="K49" s="584">
        <v>2.88</v>
      </c>
      <c r="L49" s="600">
        <f t="shared" si="1"/>
        <v>50.78</v>
      </c>
      <c r="M49" s="597">
        <f t="shared" si="2"/>
        <v>0.40375782881002087</v>
      </c>
      <c r="N49" s="597">
        <f t="shared" si="3"/>
        <v>0.59624217118997913</v>
      </c>
      <c r="Q49"/>
      <c r="R49"/>
      <c r="AL49"/>
      <c r="AM49"/>
      <c r="AN49"/>
      <c r="AP49" s="427">
        <v>90</v>
      </c>
      <c r="AQ49" s="236">
        <v>63.5</v>
      </c>
      <c r="AR49" s="435">
        <v>61.5</v>
      </c>
      <c r="AS49" s="435">
        <v>59.5</v>
      </c>
      <c r="AT49" s="435">
        <v>24.102699364076965</v>
      </c>
      <c r="AU49" s="435">
        <v>35.397300635923038</v>
      </c>
      <c r="AV49" s="236">
        <v>2</v>
      </c>
      <c r="AW49" s="435">
        <v>61.5</v>
      </c>
      <c r="AX49" s="456">
        <v>0.40508738427020108</v>
      </c>
      <c r="AY49" s="450">
        <v>0.59491261572979892</v>
      </c>
      <c r="AZ49"/>
    </row>
    <row r="50" spans="1:52" x14ac:dyDescent="0.25">
      <c r="A50" s="431">
        <v>100</v>
      </c>
      <c r="B50" s="589">
        <v>56.03</v>
      </c>
      <c r="C50" s="590">
        <v>20.41</v>
      </c>
      <c r="D50" s="591">
        <v>32.549999999999997</v>
      </c>
      <c r="F50" s="189">
        <v>100</v>
      </c>
      <c r="G50" s="586">
        <v>56.03</v>
      </c>
      <c r="H50" s="598">
        <f t="shared" si="0"/>
        <v>52.959999999999994</v>
      </c>
      <c r="I50" s="595">
        <v>20.41</v>
      </c>
      <c r="J50" s="595">
        <v>32.549999999999997</v>
      </c>
      <c r="K50" s="587">
        <v>3.07</v>
      </c>
      <c r="L50" s="602">
        <f t="shared" si="1"/>
        <v>56.029999999999994</v>
      </c>
      <c r="M50" s="598">
        <f t="shared" si="2"/>
        <v>0.38538519637462243</v>
      </c>
      <c r="N50" s="598">
        <f t="shared" si="3"/>
        <v>0.61461480362537768</v>
      </c>
      <c r="Q50"/>
      <c r="R50"/>
      <c r="AL50"/>
      <c r="AM50"/>
      <c r="AN50"/>
      <c r="AP50" s="431">
        <v>100</v>
      </c>
      <c r="AQ50" s="432">
        <v>70.5</v>
      </c>
      <c r="AR50" s="437">
        <v>68.5</v>
      </c>
      <c r="AS50" s="437">
        <v>66.5</v>
      </c>
      <c r="AT50" s="437">
        <v>25.505588875992704</v>
      </c>
      <c r="AU50" s="437">
        <v>40.9944111240073</v>
      </c>
      <c r="AV50" s="432">
        <v>2</v>
      </c>
      <c r="AW50" s="437">
        <v>68.5</v>
      </c>
      <c r="AX50" s="458">
        <v>0.38354268986455192</v>
      </c>
      <c r="AY50" s="452">
        <v>0.61645731013544813</v>
      </c>
      <c r="AZ50"/>
    </row>
    <row r="51" spans="1:52" x14ac:dyDescent="0.25">
      <c r="E51"/>
      <c r="F51"/>
      <c r="G51"/>
      <c r="H51"/>
      <c r="I51"/>
      <c r="J51"/>
      <c r="K51"/>
      <c r="L51"/>
      <c r="M51"/>
      <c r="N51"/>
      <c r="O51"/>
      <c r="Q51"/>
      <c r="R51"/>
      <c r="AL51"/>
      <c r="AM51"/>
      <c r="AN51"/>
      <c r="AZ51"/>
    </row>
    <row r="52" spans="1:52" x14ac:dyDescent="0.25">
      <c r="E52"/>
      <c r="F52"/>
      <c r="G52"/>
      <c r="H52"/>
      <c r="I52"/>
      <c r="J52"/>
      <c r="K52"/>
      <c r="L52"/>
      <c r="M52"/>
      <c r="N52"/>
      <c r="O52"/>
      <c r="Q52"/>
      <c r="R52"/>
      <c r="AL52"/>
      <c r="AM52"/>
      <c r="AN52"/>
      <c r="AP52"/>
      <c r="AQ52"/>
      <c r="AR52"/>
      <c r="AT52"/>
      <c r="AU52"/>
      <c r="AV52"/>
      <c r="AW52"/>
      <c r="AX52"/>
      <c r="AY52"/>
      <c r="AZ52"/>
    </row>
    <row r="53" spans="1:52" x14ac:dyDescent="0.25">
      <c r="A53" s="424"/>
      <c r="B53" s="425"/>
      <c r="C53" s="425"/>
      <c r="D53" s="426"/>
      <c r="F53" s="493">
        <v>3252</v>
      </c>
      <c r="G53" s="494" t="s">
        <v>272</v>
      </c>
      <c r="H53" s="448"/>
      <c r="I53" s="189"/>
      <c r="J53" s="189"/>
      <c r="K53" s="189"/>
      <c r="L53" s="443"/>
      <c r="M53" s="443"/>
      <c r="N53" s="443"/>
      <c r="O53"/>
      <c r="Q53"/>
      <c r="R53"/>
      <c r="AP53" s="424"/>
      <c r="AQ53" s="459" t="s">
        <v>258</v>
      </c>
      <c r="AR53" s="447" t="s">
        <v>254</v>
      </c>
      <c r="AS53" s="447" t="s">
        <v>253</v>
      </c>
      <c r="AT53" s="425"/>
      <c r="AU53" s="425"/>
      <c r="AV53" s="425"/>
      <c r="AW53" s="442"/>
      <c r="AX53" s="442"/>
      <c r="AY53" s="445" t="s">
        <v>251</v>
      </c>
    </row>
    <row r="54" spans="1:52" x14ac:dyDescent="0.25">
      <c r="A54" s="427"/>
      <c r="B54" s="189">
        <v>3253</v>
      </c>
      <c r="C54" s="189"/>
      <c r="D54" s="428"/>
      <c r="F54" s="493" t="s">
        <v>247</v>
      </c>
      <c r="G54" s="189"/>
      <c r="H54" s="189"/>
      <c r="I54" s="503" t="s">
        <v>273</v>
      </c>
      <c r="J54" s="189"/>
      <c r="K54" s="189"/>
      <c r="L54" s="493" t="s">
        <v>271</v>
      </c>
      <c r="M54" s="516" t="s">
        <v>279</v>
      </c>
      <c r="N54" s="443"/>
      <c r="O54"/>
      <c r="Q54"/>
      <c r="R54"/>
      <c r="AP54" s="453" t="s">
        <v>248</v>
      </c>
      <c r="AQ54" s="189"/>
      <c r="AR54" s="446">
        <v>-2</v>
      </c>
      <c r="AS54" s="446">
        <v>-2</v>
      </c>
      <c r="AT54" s="189"/>
      <c r="AU54" s="189"/>
      <c r="AV54" s="189"/>
      <c r="AW54" s="443" t="s">
        <v>244</v>
      </c>
      <c r="AX54" s="443"/>
      <c r="AY54" s="444"/>
    </row>
    <row r="55" spans="1:52" x14ac:dyDescent="0.25">
      <c r="A55" s="427" t="s">
        <v>2</v>
      </c>
      <c r="B55" s="189" t="s">
        <v>19</v>
      </c>
      <c r="C55" s="189" t="s">
        <v>28</v>
      </c>
      <c r="D55" s="486" t="s">
        <v>27</v>
      </c>
      <c r="F55" s="189" t="s">
        <v>2</v>
      </c>
      <c r="G55" s="189" t="s">
        <v>19</v>
      </c>
      <c r="H55" s="443" t="s">
        <v>245</v>
      </c>
      <c r="I55" s="189" t="s">
        <v>28</v>
      </c>
      <c r="J55" s="443" t="s">
        <v>27</v>
      </c>
      <c r="K55" s="443" t="s">
        <v>252</v>
      </c>
      <c r="L55" s="443" t="s">
        <v>106</v>
      </c>
      <c r="M55" s="443" t="s">
        <v>243</v>
      </c>
      <c r="N55" s="443" t="s">
        <v>255</v>
      </c>
      <c r="O55"/>
      <c r="Q55"/>
      <c r="R55"/>
      <c r="AP55" s="427" t="s">
        <v>2</v>
      </c>
      <c r="AQ55" s="189"/>
      <c r="AR55" s="448" t="s">
        <v>162</v>
      </c>
      <c r="AS55" s="448" t="s">
        <v>246</v>
      </c>
      <c r="AT55" s="189" t="s">
        <v>28</v>
      </c>
      <c r="AU55" s="443" t="s">
        <v>27</v>
      </c>
      <c r="AV55" s="443" t="s">
        <v>91</v>
      </c>
      <c r="AW55" s="443" t="s">
        <v>106</v>
      </c>
      <c r="AX55" s="443" t="s">
        <v>243</v>
      </c>
      <c r="AY55" s="454" t="s">
        <v>256</v>
      </c>
    </row>
    <row r="56" spans="1:52" x14ac:dyDescent="0.25">
      <c r="A56" s="427">
        <v>1</v>
      </c>
      <c r="B56" s="484">
        <v>2.99</v>
      </c>
      <c r="C56" s="429">
        <v>0.69</v>
      </c>
      <c r="D56" s="487">
        <v>0.45</v>
      </c>
      <c r="F56" s="189">
        <v>1</v>
      </c>
      <c r="G56" s="484">
        <v>2.99</v>
      </c>
      <c r="H56" s="434">
        <f>I56+J56</f>
        <v>0.78999999999999992</v>
      </c>
      <c r="I56" s="429">
        <v>0.69</v>
      </c>
      <c r="J56" s="429">
        <v>0.1</v>
      </c>
      <c r="K56" s="429">
        <v>1.85</v>
      </c>
      <c r="L56" s="434">
        <f>SUM(I56:K56)</f>
        <v>2.64</v>
      </c>
      <c r="M56" s="434">
        <f>I56/H56</f>
        <v>0.87341772151898733</v>
      </c>
      <c r="N56" s="434">
        <f>J56/H56</f>
        <v>0.12658227848101267</v>
      </c>
      <c r="O56"/>
      <c r="Q56"/>
      <c r="R56"/>
      <c r="AP56" s="427">
        <v>1</v>
      </c>
      <c r="AQ56" s="429">
        <v>5.2</v>
      </c>
      <c r="AR56" s="434">
        <v>3.2</v>
      </c>
      <c r="AS56" s="434">
        <v>1.2000000000000002</v>
      </c>
      <c r="AT56" s="434">
        <v>1.1250000000000002</v>
      </c>
      <c r="AU56" s="434">
        <v>7.5000000000000011E-2</v>
      </c>
      <c r="AV56" s="429">
        <v>2</v>
      </c>
      <c r="AW56" s="434">
        <v>3.2</v>
      </c>
      <c r="AX56" s="455">
        <v>0.9375</v>
      </c>
      <c r="AY56" s="449">
        <v>6.25E-2</v>
      </c>
    </row>
    <row r="57" spans="1:52" x14ac:dyDescent="0.25">
      <c r="A57" s="427">
        <v>2</v>
      </c>
      <c r="B57" s="322">
        <v>3.73</v>
      </c>
      <c r="C57" s="236">
        <v>1.32</v>
      </c>
      <c r="D57" s="488">
        <v>0.53</v>
      </c>
      <c r="F57" s="189">
        <v>2</v>
      </c>
      <c r="G57" s="322">
        <v>3.73</v>
      </c>
      <c r="H57" s="435">
        <f t="shared" ref="H57:H70" si="4">I57+J57</f>
        <v>1.4200000000000002</v>
      </c>
      <c r="I57" s="236">
        <v>1.32</v>
      </c>
      <c r="J57" s="236">
        <v>0.1</v>
      </c>
      <c r="K57" s="236">
        <v>1.88</v>
      </c>
      <c r="L57" s="435">
        <f t="shared" ref="L57:L70" si="5">SUM(I57:K57)</f>
        <v>3.3</v>
      </c>
      <c r="M57" s="435">
        <f t="shared" ref="M57:M70" si="6">I57/H57</f>
        <v>0.92957746478873238</v>
      </c>
      <c r="N57" s="435">
        <f t="shared" ref="N57:N70" si="7">J57/H57</f>
        <v>7.0422535211267609E-2</v>
      </c>
      <c r="O57"/>
      <c r="P57"/>
      <c r="Q57"/>
      <c r="R57"/>
      <c r="AP57" s="427">
        <v>2</v>
      </c>
      <c r="AQ57" s="236">
        <v>6.4</v>
      </c>
      <c r="AR57" s="435">
        <v>4.4000000000000004</v>
      </c>
      <c r="AS57" s="435">
        <v>2.4000000000000004</v>
      </c>
      <c r="AT57" s="435">
        <v>2.2191780821917808</v>
      </c>
      <c r="AU57" s="435">
        <v>0.18082191780821918</v>
      </c>
      <c r="AV57" s="236">
        <v>2</v>
      </c>
      <c r="AW57" s="435">
        <v>4.4000000000000004</v>
      </c>
      <c r="AX57" s="456">
        <v>0.92465753424657526</v>
      </c>
      <c r="AY57" s="450">
        <v>7.5342465753424653E-2</v>
      </c>
    </row>
    <row r="58" spans="1:52" x14ac:dyDescent="0.25">
      <c r="A58" s="427">
        <v>3</v>
      </c>
      <c r="B58" s="485">
        <v>4.3</v>
      </c>
      <c r="C58" s="430">
        <v>1.83</v>
      </c>
      <c r="D58" s="489">
        <v>0.49</v>
      </c>
      <c r="F58" s="189">
        <v>3</v>
      </c>
      <c r="G58" s="485">
        <v>4.3</v>
      </c>
      <c r="H58" s="436">
        <f t="shared" si="4"/>
        <v>1.9000000000000001</v>
      </c>
      <c r="I58" s="430">
        <v>1.8</v>
      </c>
      <c r="J58" s="430">
        <v>0.1</v>
      </c>
      <c r="K58" s="430">
        <v>1.98</v>
      </c>
      <c r="L58" s="436">
        <f t="shared" si="5"/>
        <v>3.88</v>
      </c>
      <c r="M58" s="436">
        <f t="shared" si="6"/>
        <v>0.94736842105263153</v>
      </c>
      <c r="N58" s="436">
        <f t="shared" si="7"/>
        <v>5.2631578947368418E-2</v>
      </c>
      <c r="O58"/>
      <c r="P58"/>
      <c r="Q58"/>
      <c r="R58"/>
      <c r="AP58" s="427">
        <v>3</v>
      </c>
      <c r="AQ58" s="430">
        <v>7.7</v>
      </c>
      <c r="AR58" s="436">
        <v>5.7</v>
      </c>
      <c r="AS58" s="436">
        <v>3.7</v>
      </c>
      <c r="AT58" s="436">
        <v>3.3719211822660098</v>
      </c>
      <c r="AU58" s="436">
        <v>0.32807881773399011</v>
      </c>
      <c r="AV58" s="430">
        <v>2</v>
      </c>
      <c r="AW58" s="436">
        <v>5.6999999999999993</v>
      </c>
      <c r="AX58" s="457">
        <v>0.91133004926108363</v>
      </c>
      <c r="AY58" s="451">
        <v>8.8669950738916245E-2</v>
      </c>
    </row>
    <row r="59" spans="1:52" x14ac:dyDescent="0.25">
      <c r="A59" s="427">
        <v>4</v>
      </c>
      <c r="B59" s="322">
        <v>4.87</v>
      </c>
      <c r="C59" s="236">
        <v>2.38</v>
      </c>
      <c r="D59" s="488">
        <v>0.49</v>
      </c>
      <c r="F59" s="189">
        <v>4</v>
      </c>
      <c r="G59" s="322">
        <v>4.87</v>
      </c>
      <c r="H59" s="435">
        <f t="shared" si="4"/>
        <v>2.5</v>
      </c>
      <c r="I59" s="236">
        <v>2.38</v>
      </c>
      <c r="J59" s="236">
        <v>0.12</v>
      </c>
      <c r="K59" s="236">
        <v>2</v>
      </c>
      <c r="L59" s="435">
        <f t="shared" si="5"/>
        <v>4.5</v>
      </c>
      <c r="M59" s="435">
        <f t="shared" si="6"/>
        <v>0.95199999999999996</v>
      </c>
      <c r="N59" s="435">
        <f t="shared" si="7"/>
        <v>4.8000000000000001E-2</v>
      </c>
      <c r="O59"/>
      <c r="P59"/>
      <c r="Q59"/>
      <c r="R59"/>
      <c r="AP59" s="427">
        <v>4</v>
      </c>
      <c r="AQ59" s="236">
        <v>8.6</v>
      </c>
      <c r="AR59" s="435">
        <v>6.6</v>
      </c>
      <c r="AS59" s="435">
        <v>4.5999999999999996</v>
      </c>
      <c r="AT59" s="435">
        <v>4.1490196078431367</v>
      </c>
      <c r="AU59" s="435">
        <v>0.45098039215686275</v>
      </c>
      <c r="AV59" s="236">
        <v>2</v>
      </c>
      <c r="AW59" s="435">
        <v>6.6</v>
      </c>
      <c r="AX59" s="456">
        <v>0.90196078431372551</v>
      </c>
      <c r="AY59" s="450">
        <v>9.8039215686274522E-2</v>
      </c>
    </row>
    <row r="60" spans="1:52" x14ac:dyDescent="0.25">
      <c r="A60" s="427">
        <v>5</v>
      </c>
      <c r="B60" s="322">
        <v>5.36</v>
      </c>
      <c r="C60" s="236">
        <v>2.92</v>
      </c>
      <c r="D60" s="488">
        <v>0.65</v>
      </c>
      <c r="F60" s="189">
        <v>5</v>
      </c>
      <c r="G60" s="322">
        <v>5.36</v>
      </c>
      <c r="H60" s="435">
        <f t="shared" si="4"/>
        <v>3.08</v>
      </c>
      <c r="I60" s="236">
        <v>2.9</v>
      </c>
      <c r="J60" s="236">
        <v>0.18</v>
      </c>
      <c r="K60" s="236">
        <v>1.79</v>
      </c>
      <c r="L60" s="435">
        <f t="shared" si="5"/>
        <v>4.87</v>
      </c>
      <c r="M60" s="435">
        <f t="shared" si="6"/>
        <v>0.94155844155844148</v>
      </c>
      <c r="N60" s="435">
        <f t="shared" si="7"/>
        <v>5.844155844155844E-2</v>
      </c>
      <c r="O60"/>
      <c r="P60"/>
      <c r="Q60"/>
      <c r="R60"/>
      <c r="AP60" s="427">
        <v>5</v>
      </c>
      <c r="AQ60" s="236">
        <v>9.6999999999999993</v>
      </c>
      <c r="AR60" s="435">
        <v>7.6999999999999993</v>
      </c>
      <c r="AS60" s="435">
        <v>5.6999999999999993</v>
      </c>
      <c r="AT60" s="435">
        <v>5.115384615384615</v>
      </c>
      <c r="AU60" s="435">
        <v>0.58461538461538465</v>
      </c>
      <c r="AV60" s="236">
        <v>2</v>
      </c>
      <c r="AW60" s="435">
        <v>7.6999999999999993</v>
      </c>
      <c r="AX60" s="456">
        <v>0.89743589743589747</v>
      </c>
      <c r="AY60" s="450">
        <v>0.10256410256410257</v>
      </c>
    </row>
    <row r="61" spans="1:52" x14ac:dyDescent="0.25">
      <c r="A61" s="427">
        <v>10</v>
      </c>
      <c r="B61" s="485">
        <v>7.56</v>
      </c>
      <c r="C61" s="430">
        <v>4.91</v>
      </c>
      <c r="D61" s="489">
        <v>0.82</v>
      </c>
      <c r="F61" s="189">
        <v>10</v>
      </c>
      <c r="G61" s="485">
        <v>7.56</v>
      </c>
      <c r="H61" s="436">
        <f t="shared" si="4"/>
        <v>5.7200000000000006</v>
      </c>
      <c r="I61" s="430">
        <v>4.9000000000000004</v>
      </c>
      <c r="J61" s="430">
        <v>0.82</v>
      </c>
      <c r="K61" s="430">
        <v>1.83</v>
      </c>
      <c r="L61" s="436">
        <f t="shared" si="5"/>
        <v>7.5500000000000007</v>
      </c>
      <c r="M61" s="436">
        <f t="shared" si="6"/>
        <v>0.85664335664335656</v>
      </c>
      <c r="N61" s="436">
        <f t="shared" si="7"/>
        <v>0.14335664335664333</v>
      </c>
      <c r="O61"/>
      <c r="P61"/>
      <c r="Q61"/>
      <c r="R61"/>
      <c r="AP61" s="427">
        <v>10</v>
      </c>
      <c r="AQ61" s="430">
        <v>13.1</v>
      </c>
      <c r="AR61" s="436">
        <v>11.1</v>
      </c>
      <c r="AS61" s="436">
        <v>9.1</v>
      </c>
      <c r="AT61" s="436">
        <v>7.8702702702702707</v>
      </c>
      <c r="AU61" s="436">
        <v>1.2297297297297298</v>
      </c>
      <c r="AV61" s="430">
        <v>2</v>
      </c>
      <c r="AW61" s="436">
        <v>11.100000000000001</v>
      </c>
      <c r="AX61" s="457">
        <v>0.86486486486486491</v>
      </c>
      <c r="AY61" s="451">
        <v>0.13513513513513514</v>
      </c>
    </row>
    <row r="62" spans="1:52" x14ac:dyDescent="0.25">
      <c r="A62" s="427">
        <v>20</v>
      </c>
      <c r="B62" s="322">
        <v>11.1</v>
      </c>
      <c r="C62" s="236">
        <v>7.37</v>
      </c>
      <c r="D62" s="488">
        <v>1.96</v>
      </c>
      <c r="F62" s="189">
        <v>20</v>
      </c>
      <c r="G62" s="322">
        <v>11.1</v>
      </c>
      <c r="H62" s="435">
        <f t="shared" si="4"/>
        <v>9.33</v>
      </c>
      <c r="I62" s="236">
        <v>7.37</v>
      </c>
      <c r="J62" s="236">
        <v>1.96</v>
      </c>
      <c r="K62" s="236">
        <v>1.77</v>
      </c>
      <c r="L62" s="435">
        <f t="shared" si="5"/>
        <v>11.1</v>
      </c>
      <c r="M62" s="435">
        <f t="shared" si="6"/>
        <v>0.789924973204716</v>
      </c>
      <c r="N62" s="435">
        <f t="shared" si="7"/>
        <v>0.21007502679528403</v>
      </c>
      <c r="O62"/>
      <c r="P62"/>
      <c r="Q62"/>
      <c r="R62"/>
      <c r="AP62" s="427">
        <v>20</v>
      </c>
      <c r="AQ62" s="236">
        <v>18.399999999999999</v>
      </c>
      <c r="AR62" s="435">
        <v>16.399999999999999</v>
      </c>
      <c r="AS62" s="435">
        <v>14.399999999999999</v>
      </c>
      <c r="AT62" s="435">
        <v>11.40818986213046</v>
      </c>
      <c r="AU62" s="435">
        <v>2.9918101378695368</v>
      </c>
      <c r="AV62" s="236">
        <v>2</v>
      </c>
      <c r="AW62" s="435">
        <v>16.399999999999999</v>
      </c>
      <c r="AX62" s="456">
        <v>0.79223540709239315</v>
      </c>
      <c r="AY62" s="450">
        <v>0.20776459290760674</v>
      </c>
    </row>
    <row r="63" spans="1:52" x14ac:dyDescent="0.25">
      <c r="A63" s="427">
        <v>30</v>
      </c>
      <c r="B63" s="322">
        <v>14.94</v>
      </c>
      <c r="C63" s="236">
        <v>9.15</v>
      </c>
      <c r="D63" s="488">
        <v>4.01</v>
      </c>
      <c r="F63" s="189">
        <v>30</v>
      </c>
      <c r="G63" s="322">
        <v>14.94</v>
      </c>
      <c r="H63" s="435">
        <f t="shared" si="4"/>
        <v>13.16</v>
      </c>
      <c r="I63" s="236">
        <v>9.15</v>
      </c>
      <c r="J63" s="236">
        <v>4.01</v>
      </c>
      <c r="K63" s="236">
        <v>1.78</v>
      </c>
      <c r="L63" s="435">
        <f t="shared" si="5"/>
        <v>14.94</v>
      </c>
      <c r="M63" s="435">
        <f t="shared" si="6"/>
        <v>0.69528875379939215</v>
      </c>
      <c r="N63" s="435">
        <f t="shared" si="7"/>
        <v>0.30471124620060791</v>
      </c>
      <c r="O63"/>
      <c r="P63"/>
      <c r="Q63"/>
      <c r="R63"/>
      <c r="AP63" s="427">
        <v>30</v>
      </c>
      <c r="AQ63" s="236">
        <v>23.7</v>
      </c>
      <c r="AR63" s="435">
        <v>21.7</v>
      </c>
      <c r="AS63" s="435">
        <v>19.7</v>
      </c>
      <c r="AT63" s="435">
        <v>13.698541032042327</v>
      </c>
      <c r="AU63" s="435">
        <v>6.0014589679576726</v>
      </c>
      <c r="AV63" s="236">
        <v>2</v>
      </c>
      <c r="AW63" s="435">
        <v>21.7</v>
      </c>
      <c r="AX63" s="456">
        <v>0.69535741279402674</v>
      </c>
      <c r="AY63" s="450">
        <v>0.30464258720597326</v>
      </c>
    </row>
    <row r="64" spans="1:52" x14ac:dyDescent="0.25">
      <c r="A64" s="427">
        <v>40</v>
      </c>
      <c r="B64" s="322">
        <v>19.149999999999999</v>
      </c>
      <c r="C64" s="236">
        <v>10.63</v>
      </c>
      <c r="D64" s="488">
        <v>6.54</v>
      </c>
      <c r="F64" s="189">
        <v>40</v>
      </c>
      <c r="G64" s="322">
        <v>19.149999999999999</v>
      </c>
      <c r="H64" s="435">
        <f t="shared" si="4"/>
        <v>17.170000000000002</v>
      </c>
      <c r="I64" s="236">
        <v>10.63</v>
      </c>
      <c r="J64" s="236">
        <v>6.54</v>
      </c>
      <c r="K64" s="236">
        <v>1.98</v>
      </c>
      <c r="L64" s="435">
        <f t="shared" si="5"/>
        <v>19.150000000000002</v>
      </c>
      <c r="M64" s="435">
        <f t="shared" si="6"/>
        <v>0.61910308677926618</v>
      </c>
      <c r="N64" s="435">
        <f t="shared" si="7"/>
        <v>0.38089691322073382</v>
      </c>
      <c r="O64"/>
      <c r="P64"/>
      <c r="Q64"/>
      <c r="R64"/>
      <c r="AP64" s="427">
        <v>40</v>
      </c>
      <c r="AQ64" s="236">
        <v>29.2</v>
      </c>
      <c r="AR64" s="435">
        <v>27.2</v>
      </c>
      <c r="AS64" s="435">
        <v>25.2</v>
      </c>
      <c r="AT64" s="435">
        <v>15.490543207025189</v>
      </c>
      <c r="AU64" s="435">
        <v>9.7094567929748106</v>
      </c>
      <c r="AV64" s="236">
        <v>2</v>
      </c>
      <c r="AW64" s="435">
        <v>27.2</v>
      </c>
      <c r="AX64" s="456">
        <v>0.61470409551687255</v>
      </c>
      <c r="AY64" s="450">
        <v>0.38529590448312739</v>
      </c>
    </row>
    <row r="65" spans="1:52" x14ac:dyDescent="0.25">
      <c r="A65" s="427">
        <v>50</v>
      </c>
      <c r="B65" s="322">
        <v>23.74</v>
      </c>
      <c r="C65" s="236">
        <v>12.02</v>
      </c>
      <c r="D65" s="488">
        <v>9.41</v>
      </c>
      <c r="F65" s="189">
        <v>50</v>
      </c>
      <c r="G65" s="322">
        <v>23.74</v>
      </c>
      <c r="H65" s="435">
        <f t="shared" si="4"/>
        <v>21.43</v>
      </c>
      <c r="I65" s="236">
        <v>12.02</v>
      </c>
      <c r="J65" s="236">
        <v>9.41</v>
      </c>
      <c r="K65" s="236">
        <v>2.31</v>
      </c>
      <c r="L65" s="435">
        <f t="shared" si="5"/>
        <v>23.74</v>
      </c>
      <c r="M65" s="435">
        <f t="shared" si="6"/>
        <v>0.5608959402706486</v>
      </c>
      <c r="N65" s="435">
        <f t="shared" si="7"/>
        <v>0.4391040597293514</v>
      </c>
      <c r="O65"/>
      <c r="P65"/>
      <c r="Q65"/>
      <c r="R65"/>
      <c r="AP65" s="427">
        <v>50</v>
      </c>
      <c r="AQ65" s="236">
        <v>35.200000000000003</v>
      </c>
      <c r="AR65" s="435">
        <v>33.200000000000003</v>
      </c>
      <c r="AS65" s="435">
        <v>31.200000000000003</v>
      </c>
      <c r="AT65" s="435">
        <v>17.336400088265293</v>
      </c>
      <c r="AU65" s="435">
        <v>13.863599911734715</v>
      </c>
      <c r="AV65" s="236">
        <v>2</v>
      </c>
      <c r="AW65" s="435">
        <v>33.20000000000001</v>
      </c>
      <c r="AX65" s="456">
        <v>0.55565384898286185</v>
      </c>
      <c r="AY65" s="450">
        <v>0.44434615101713826</v>
      </c>
    </row>
    <row r="66" spans="1:52" x14ac:dyDescent="0.25">
      <c r="A66" s="427">
        <v>60</v>
      </c>
      <c r="B66" s="322">
        <v>29.11</v>
      </c>
      <c r="C66" s="236">
        <v>13.48</v>
      </c>
      <c r="D66" s="488">
        <v>13.21</v>
      </c>
      <c r="F66" s="189">
        <v>60</v>
      </c>
      <c r="G66" s="322">
        <v>29.11</v>
      </c>
      <c r="H66" s="435">
        <f t="shared" si="4"/>
        <v>26.69</v>
      </c>
      <c r="I66" s="236">
        <v>13.48</v>
      </c>
      <c r="J66" s="236">
        <v>13.21</v>
      </c>
      <c r="K66" s="236">
        <v>2.42</v>
      </c>
      <c r="L66" s="435">
        <f t="shared" si="5"/>
        <v>29.11</v>
      </c>
      <c r="M66" s="435">
        <f t="shared" si="6"/>
        <v>0.50505807418508808</v>
      </c>
      <c r="N66" s="435">
        <f t="shared" si="7"/>
        <v>0.49494192581491198</v>
      </c>
      <c r="O66"/>
      <c r="P66"/>
      <c r="Q66"/>
      <c r="R66"/>
      <c r="AP66" s="427">
        <v>60</v>
      </c>
      <c r="AQ66" s="236">
        <v>42</v>
      </c>
      <c r="AR66" s="435">
        <v>40</v>
      </c>
      <c r="AS66" s="435">
        <v>38</v>
      </c>
      <c r="AT66" s="435">
        <v>19.187977535427414</v>
      </c>
      <c r="AU66" s="435">
        <v>18.812022464572586</v>
      </c>
      <c r="AV66" s="236">
        <v>2</v>
      </c>
      <c r="AW66" s="435">
        <v>40</v>
      </c>
      <c r="AX66" s="456">
        <v>0.5049467772480899</v>
      </c>
      <c r="AY66" s="450">
        <v>0.49505322275191016</v>
      </c>
    </row>
    <row r="67" spans="1:52" x14ac:dyDescent="0.25">
      <c r="A67" s="427">
        <v>70</v>
      </c>
      <c r="B67" s="485">
        <v>34.200000000000003</v>
      </c>
      <c r="C67" s="430">
        <v>14.69</v>
      </c>
      <c r="D67" s="489">
        <v>17.059999999999999</v>
      </c>
      <c r="F67" s="189">
        <v>70</v>
      </c>
      <c r="G67" s="485">
        <v>34.200000000000003</v>
      </c>
      <c r="H67" s="436">
        <f t="shared" si="4"/>
        <v>31.75</v>
      </c>
      <c r="I67" s="430">
        <v>14.69</v>
      </c>
      <c r="J67" s="430">
        <v>17.059999999999999</v>
      </c>
      <c r="K67" s="430">
        <v>2.4500000000000002</v>
      </c>
      <c r="L67" s="436">
        <f t="shared" si="5"/>
        <v>34.200000000000003</v>
      </c>
      <c r="M67" s="436">
        <f t="shared" si="6"/>
        <v>0.46267716535433068</v>
      </c>
      <c r="N67" s="436">
        <f t="shared" si="7"/>
        <v>0.53732283464566921</v>
      </c>
      <c r="O67" s="464"/>
      <c r="P67" s="464"/>
      <c r="Q67"/>
      <c r="R67"/>
      <c r="AP67" s="427">
        <v>70</v>
      </c>
      <c r="AQ67" s="430">
        <v>49.6</v>
      </c>
      <c r="AR67" s="436">
        <v>47.6</v>
      </c>
      <c r="AS67" s="436">
        <v>45.6</v>
      </c>
      <c r="AT67" s="436">
        <v>21.155356148073707</v>
      </c>
      <c r="AU67" s="436">
        <v>24.444643851926294</v>
      </c>
      <c r="AV67" s="430">
        <v>2</v>
      </c>
      <c r="AW67" s="436">
        <v>47.6</v>
      </c>
      <c r="AX67" s="457">
        <v>0.46393324886126552</v>
      </c>
      <c r="AY67" s="451">
        <v>0.53606675113873448</v>
      </c>
    </row>
    <row r="68" spans="1:52" x14ac:dyDescent="0.25">
      <c r="A68" s="427">
        <v>80</v>
      </c>
      <c r="B68" s="322">
        <v>39.97</v>
      </c>
      <c r="C68" s="236">
        <v>15.76</v>
      </c>
      <c r="D68" s="488">
        <v>21.52</v>
      </c>
      <c r="F68" s="189">
        <v>80</v>
      </c>
      <c r="G68" s="322">
        <v>39.97</v>
      </c>
      <c r="H68" s="435">
        <f t="shared" si="4"/>
        <v>37.28</v>
      </c>
      <c r="I68" s="236">
        <v>15.76</v>
      </c>
      <c r="J68" s="236">
        <v>21.52</v>
      </c>
      <c r="K68" s="236">
        <v>2.69</v>
      </c>
      <c r="L68" s="435">
        <f t="shared" si="5"/>
        <v>39.97</v>
      </c>
      <c r="M68" s="435">
        <f t="shared" si="6"/>
        <v>0.42274678111587982</v>
      </c>
      <c r="N68" s="435">
        <f t="shared" si="7"/>
        <v>0.57725321888412018</v>
      </c>
      <c r="O68"/>
      <c r="P68"/>
      <c r="Q68"/>
      <c r="R68"/>
      <c r="AP68" s="427">
        <v>80</v>
      </c>
      <c r="AQ68" s="236">
        <v>56.6</v>
      </c>
      <c r="AR68" s="435">
        <v>54.6</v>
      </c>
      <c r="AS68" s="435">
        <v>52.6</v>
      </c>
      <c r="AT68" s="435">
        <v>22.544970475403531</v>
      </c>
      <c r="AU68" s="435">
        <v>30.055029524596474</v>
      </c>
      <c r="AV68" s="236">
        <v>2</v>
      </c>
      <c r="AW68" s="435">
        <v>54.600000000000009</v>
      </c>
      <c r="AX68" s="456">
        <v>0.42861160599626486</v>
      </c>
      <c r="AY68" s="450">
        <v>0.5713883940037352</v>
      </c>
    </row>
    <row r="69" spans="1:52" x14ac:dyDescent="0.25">
      <c r="A69" s="427">
        <v>90</v>
      </c>
      <c r="B69" s="322">
        <v>46.42</v>
      </c>
      <c r="C69" s="236">
        <v>17.11</v>
      </c>
      <c r="D69" s="488">
        <v>26.14</v>
      </c>
      <c r="F69" s="189">
        <v>90</v>
      </c>
      <c r="G69" s="322">
        <v>46.42</v>
      </c>
      <c r="H69" s="435">
        <f t="shared" si="4"/>
        <v>43.25</v>
      </c>
      <c r="I69" s="236">
        <v>17.11</v>
      </c>
      <c r="J69" s="236">
        <v>26.14</v>
      </c>
      <c r="K69" s="236">
        <v>3.17</v>
      </c>
      <c r="L69" s="435">
        <f t="shared" si="5"/>
        <v>46.42</v>
      </c>
      <c r="M69" s="435">
        <f t="shared" si="6"/>
        <v>0.39560693641618494</v>
      </c>
      <c r="N69" s="435">
        <f t="shared" si="7"/>
        <v>0.60439306358381506</v>
      </c>
      <c r="O69"/>
      <c r="P69"/>
      <c r="Q69"/>
      <c r="R69"/>
      <c r="AP69" s="427">
        <v>90</v>
      </c>
      <c r="AQ69" s="236">
        <v>63.5</v>
      </c>
      <c r="AR69" s="435">
        <v>61.5</v>
      </c>
      <c r="AS69" s="435">
        <v>59.5</v>
      </c>
      <c r="AT69" s="435">
        <v>23.660769841214105</v>
      </c>
      <c r="AU69" s="435">
        <v>35.839230158785902</v>
      </c>
      <c r="AV69" s="236">
        <v>2</v>
      </c>
      <c r="AW69" s="435">
        <v>61.500000000000007</v>
      </c>
      <c r="AX69" s="456">
        <v>0.39765999733132951</v>
      </c>
      <c r="AY69" s="450">
        <v>0.6023400026686706</v>
      </c>
    </row>
    <row r="70" spans="1:52" x14ac:dyDescent="0.25">
      <c r="A70" s="431">
        <v>100</v>
      </c>
      <c r="B70" s="490">
        <v>52.25</v>
      </c>
      <c r="C70" s="432">
        <v>18.399999999999999</v>
      </c>
      <c r="D70" s="491">
        <v>30.92</v>
      </c>
      <c r="F70" s="189">
        <v>100</v>
      </c>
      <c r="G70" s="485">
        <v>52.25</v>
      </c>
      <c r="H70" s="436">
        <f t="shared" si="4"/>
        <v>49.32</v>
      </c>
      <c r="I70" s="430">
        <v>18.399999999999999</v>
      </c>
      <c r="J70" s="430">
        <v>30.92</v>
      </c>
      <c r="K70" s="430">
        <v>3.26</v>
      </c>
      <c r="L70" s="436">
        <f t="shared" si="5"/>
        <v>52.58</v>
      </c>
      <c r="M70" s="436">
        <f t="shared" si="6"/>
        <v>0.37307380373073801</v>
      </c>
      <c r="N70" s="436">
        <f t="shared" si="7"/>
        <v>0.62692619626926205</v>
      </c>
      <c r="O70"/>
      <c r="P70"/>
      <c r="Q70"/>
      <c r="R70"/>
      <c r="AP70" s="431">
        <v>100</v>
      </c>
      <c r="AQ70" s="432">
        <v>70.5</v>
      </c>
      <c r="AR70" s="437">
        <v>68.5</v>
      </c>
      <c r="AS70" s="437">
        <v>66.5</v>
      </c>
      <c r="AT70" s="437">
        <v>24.617000134941179</v>
      </c>
      <c r="AU70" s="437">
        <v>41.882999865058814</v>
      </c>
      <c r="AV70" s="432">
        <v>2</v>
      </c>
      <c r="AW70" s="437">
        <v>68.5</v>
      </c>
      <c r="AX70" s="458">
        <v>0.3701804531570102</v>
      </c>
      <c r="AY70" s="452">
        <v>0.62981954684298969</v>
      </c>
    </row>
    <row r="71" spans="1:52" x14ac:dyDescent="0.25">
      <c r="I71" s="148"/>
      <c r="J71" s="149"/>
      <c r="O71"/>
      <c r="P71"/>
      <c r="Q71"/>
      <c r="R71"/>
      <c r="AU71"/>
      <c r="AV71"/>
      <c r="AW71"/>
      <c r="AX71"/>
      <c r="AY71"/>
      <c r="AZ71"/>
    </row>
    <row r="72" spans="1:52" x14ac:dyDescent="0.25">
      <c r="I72" s="148"/>
      <c r="J72" s="149"/>
      <c r="O72"/>
      <c r="P72"/>
      <c r="Q72"/>
      <c r="R72"/>
      <c r="AU72"/>
      <c r="AV72"/>
      <c r="AW72"/>
      <c r="AX72"/>
      <c r="AY72"/>
      <c r="AZ72"/>
    </row>
    <row r="73" spans="1:52" x14ac:dyDescent="0.25">
      <c r="I73" s="148"/>
      <c r="J73" s="149"/>
      <c r="O73"/>
      <c r="P73"/>
      <c r="Q73"/>
      <c r="R73"/>
      <c r="AU73"/>
      <c r="AV73"/>
      <c r="AW73"/>
      <c r="AX73"/>
      <c r="AY73"/>
      <c r="AZ73"/>
    </row>
    <row r="74" spans="1:52" x14ac:dyDescent="0.25">
      <c r="I74" s="148"/>
      <c r="J74" s="149"/>
      <c r="O74"/>
      <c r="P74"/>
      <c r="Q74"/>
      <c r="R74"/>
      <c r="AU74"/>
      <c r="AV74"/>
      <c r="AW74"/>
      <c r="AX74"/>
      <c r="AY74"/>
      <c r="AZ74"/>
    </row>
    <row r="75" spans="1:52" x14ac:dyDescent="0.25">
      <c r="I75" s="148"/>
      <c r="J75" s="149"/>
      <c r="O75"/>
      <c r="P75"/>
      <c r="Q75"/>
      <c r="R75"/>
      <c r="AU75"/>
      <c r="AV75"/>
      <c r="AW75"/>
      <c r="AX75"/>
      <c r="AY75"/>
      <c r="AZ75"/>
    </row>
    <row r="76" spans="1:52" x14ac:dyDescent="0.25">
      <c r="I76" s="148"/>
      <c r="J76" s="149"/>
      <c r="O76"/>
      <c r="P76"/>
      <c r="Q76"/>
      <c r="R76"/>
      <c r="AU76"/>
      <c r="AV76"/>
      <c r="AW76"/>
      <c r="AX76"/>
      <c r="AY76"/>
      <c r="AZ76"/>
    </row>
    <row r="77" spans="1:52" x14ac:dyDescent="0.25">
      <c r="I77" s="148"/>
      <c r="J77" s="149"/>
      <c r="O77"/>
      <c r="P77"/>
      <c r="Q77"/>
      <c r="R77"/>
      <c r="AU77"/>
      <c r="AV77"/>
      <c r="AW77"/>
      <c r="AX77"/>
      <c r="AY77"/>
      <c r="AZ77"/>
    </row>
    <row r="78" spans="1:52" x14ac:dyDescent="0.25">
      <c r="I78" s="148"/>
      <c r="J78" s="149"/>
      <c r="O78"/>
      <c r="P78"/>
      <c r="Q78"/>
      <c r="R78"/>
      <c r="AU78"/>
      <c r="AV78"/>
      <c r="AW78"/>
      <c r="AX78"/>
      <c r="AY78"/>
      <c r="AZ78"/>
    </row>
    <row r="79" spans="1:52" x14ac:dyDescent="0.25">
      <c r="I79" s="148"/>
      <c r="J79" s="149"/>
      <c r="O79"/>
      <c r="P79"/>
      <c r="Q79"/>
      <c r="R79"/>
      <c r="AU79"/>
      <c r="AV79"/>
      <c r="AW79"/>
      <c r="AX79"/>
      <c r="AY79"/>
      <c r="AZ79"/>
    </row>
    <row r="80" spans="1:52" x14ac:dyDescent="0.25">
      <c r="I80" s="148"/>
      <c r="J80" s="149"/>
      <c r="O80"/>
      <c r="P80"/>
      <c r="Q80"/>
      <c r="R80"/>
      <c r="AU80"/>
      <c r="AV80"/>
      <c r="AW80"/>
      <c r="AX80"/>
      <c r="AY80"/>
      <c r="AZ80"/>
    </row>
    <row r="81" spans="1:52" x14ac:dyDescent="0.25">
      <c r="I81" s="148"/>
      <c r="J81" s="149"/>
      <c r="O81"/>
      <c r="P81"/>
      <c r="Q81"/>
      <c r="R81"/>
      <c r="AU81"/>
      <c r="AV81"/>
      <c r="AW81"/>
      <c r="AX81"/>
      <c r="AY81"/>
      <c r="AZ81"/>
    </row>
    <row r="82" spans="1:52" x14ac:dyDescent="0.25">
      <c r="I82" s="148"/>
      <c r="J82" s="149"/>
      <c r="O82"/>
      <c r="P82"/>
      <c r="Q82"/>
      <c r="R82"/>
      <c r="AU82"/>
      <c r="AV82"/>
      <c r="AW82"/>
      <c r="AX82"/>
      <c r="AY82"/>
      <c r="AZ82"/>
    </row>
    <row r="83" spans="1:52" x14ac:dyDescent="0.25">
      <c r="I83" s="148"/>
      <c r="J83" s="149"/>
      <c r="O83"/>
      <c r="P83"/>
      <c r="Q83"/>
      <c r="R83"/>
      <c r="AU83"/>
      <c r="AV83"/>
      <c r="AW83"/>
      <c r="AX83"/>
      <c r="AY83"/>
      <c r="AZ83"/>
    </row>
    <row r="84" spans="1:52" x14ac:dyDescent="0.25">
      <c r="I84" s="148"/>
      <c r="J84" s="149"/>
      <c r="O84"/>
      <c r="P84"/>
      <c r="Q84"/>
      <c r="R84"/>
      <c r="AU84"/>
      <c r="AV84"/>
      <c r="AW84"/>
      <c r="AX84"/>
      <c r="AY84"/>
      <c r="AZ84"/>
    </row>
    <row r="85" spans="1:52" x14ac:dyDescent="0.25">
      <c r="J85" s="149"/>
      <c r="O85"/>
      <c r="P85"/>
      <c r="Q85"/>
      <c r="R85"/>
      <c r="AU85"/>
      <c r="AV85"/>
      <c r="AW85"/>
      <c r="AX85"/>
      <c r="AY85"/>
      <c r="AZ85"/>
    </row>
    <row r="86" spans="1:52" x14ac:dyDescent="0.25">
      <c r="B86" s="60"/>
      <c r="J86" s="60"/>
      <c r="O86"/>
      <c r="P86"/>
      <c r="Q86"/>
      <c r="R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</row>
    <row r="87" spans="1:52" x14ac:dyDescent="0.25">
      <c r="A87" s="150" t="s">
        <v>50</v>
      </c>
      <c r="B87" s="60"/>
      <c r="J87" s="60"/>
      <c r="AF87"/>
      <c r="AG87"/>
      <c r="AH87"/>
      <c r="AI87"/>
      <c r="AJ87"/>
      <c r="AK87"/>
      <c r="AL87"/>
      <c r="AM87"/>
      <c r="AN87"/>
      <c r="AP87"/>
      <c r="AQ87"/>
      <c r="AR87"/>
      <c r="AS87"/>
      <c r="AT87"/>
      <c r="AU87"/>
      <c r="AV87"/>
    </row>
    <row r="88" spans="1:52" x14ac:dyDescent="0.25">
      <c r="B88" s="60"/>
      <c r="J88" s="60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</row>
    <row r="89" spans="1:52" x14ac:dyDescent="0.25">
      <c r="B89" s="42" t="s">
        <v>56</v>
      </c>
      <c r="E89" s="137"/>
      <c r="F89" s="137"/>
      <c r="G89" s="137"/>
      <c r="H89" s="137"/>
      <c r="I89" s="137"/>
      <c r="J89" s="137"/>
      <c r="K89" s="502" t="s">
        <v>273</v>
      </c>
      <c r="L89" s="137"/>
      <c r="M89" s="137"/>
      <c r="N89" s="137"/>
      <c r="O89" s="137"/>
      <c r="P89" s="137"/>
      <c r="AF89"/>
      <c r="AG89"/>
      <c r="AH89"/>
      <c r="AI89"/>
      <c r="AJ89"/>
      <c r="AK89"/>
      <c r="AL89"/>
      <c r="AM89"/>
      <c r="AN89"/>
      <c r="AP89"/>
      <c r="AQ89"/>
      <c r="AR89"/>
      <c r="AS89"/>
      <c r="AT89"/>
      <c r="AU89"/>
      <c r="AV89"/>
    </row>
    <row r="90" spans="1:52" x14ac:dyDescent="0.25"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</row>
    <row r="91" spans="1:52" x14ac:dyDescent="0.25">
      <c r="B91" s="151" t="s">
        <v>52</v>
      </c>
      <c r="C91" s="151"/>
      <c r="D91" s="151"/>
      <c r="E91" s="152"/>
      <c r="F91" s="152"/>
      <c r="G91" s="152"/>
      <c r="H91" s="152"/>
      <c r="I91" s="152"/>
      <c r="K91" s="82">
        <v>1.1499999999999999</v>
      </c>
      <c r="L91" s="42" t="s">
        <v>1</v>
      </c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P91"/>
      <c r="AQ91"/>
      <c r="AR91"/>
      <c r="AS91"/>
      <c r="AT91"/>
      <c r="AU91"/>
      <c r="AV91"/>
    </row>
    <row r="92" spans="1:52" x14ac:dyDescent="0.25">
      <c r="B92" s="76" t="s">
        <v>2</v>
      </c>
      <c r="C92" s="153" t="s">
        <v>33</v>
      </c>
      <c r="D92" s="81"/>
      <c r="E92" s="81" t="s">
        <v>16</v>
      </c>
      <c r="F92" s="81" t="s">
        <v>15</v>
      </c>
      <c r="G92" s="76" t="s">
        <v>14</v>
      </c>
      <c r="H92" s="76" t="s">
        <v>13</v>
      </c>
      <c r="I92" s="76" t="s">
        <v>3</v>
      </c>
      <c r="J92" s="76" t="s">
        <v>4</v>
      </c>
      <c r="K92" s="520" t="s">
        <v>5</v>
      </c>
      <c r="L92" s="76" t="s">
        <v>6</v>
      </c>
      <c r="M92" s="76" t="s">
        <v>20</v>
      </c>
      <c r="N92" s="76" t="s">
        <v>21</v>
      </c>
      <c r="O92" s="76" t="s">
        <v>22</v>
      </c>
      <c r="P92" s="76" t="s">
        <v>23</v>
      </c>
      <c r="Q92" s="76" t="s">
        <v>24</v>
      </c>
      <c r="R92" s="81" t="s">
        <v>25</v>
      </c>
      <c r="S92" s="81" t="s">
        <v>35</v>
      </c>
      <c r="T92" s="81" t="s">
        <v>36</v>
      </c>
      <c r="U92" s="81" t="s">
        <v>37</v>
      </c>
      <c r="V92" s="81" t="s">
        <v>38</v>
      </c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</row>
    <row r="93" spans="1:52" x14ac:dyDescent="0.25">
      <c r="B93" s="76">
        <v>1</v>
      </c>
      <c r="C93" s="154">
        <f t="shared" ref="C93:J107" si="8">((D93)/$K$157)</f>
        <v>3.2690177384616756E-2</v>
      </c>
      <c r="D93" s="518">
        <f t="shared" si="8"/>
        <v>3.7593703992309269E-2</v>
      </c>
      <c r="E93" s="143">
        <f t="shared" si="8"/>
        <v>4.3232759591155655E-2</v>
      </c>
      <c r="F93" s="143">
        <f t="shared" si="8"/>
        <v>4.9717673529828997E-2</v>
      </c>
      <c r="G93" s="143">
        <f t="shared" si="8"/>
        <v>5.7175324559303339E-2</v>
      </c>
      <c r="H93" s="143">
        <f t="shared" si="8"/>
        <v>6.5751623243198831E-2</v>
      </c>
      <c r="I93" s="143">
        <f t="shared" si="8"/>
        <v>7.5614366729678653E-2</v>
      </c>
      <c r="J93" s="143">
        <f t="shared" si="8"/>
        <v>8.6956521739130446E-2</v>
      </c>
      <c r="K93" s="84">
        <f>J56</f>
        <v>0.1</v>
      </c>
      <c r="L93" s="143">
        <f t="shared" ref="L93:V107" si="9">((K93)*$K$157)</f>
        <v>0.11499999999999999</v>
      </c>
      <c r="M93" s="143">
        <f t="shared" si="9"/>
        <v>0.13224999999999998</v>
      </c>
      <c r="N93" s="143">
        <f t="shared" si="9"/>
        <v>0.15208749999999996</v>
      </c>
      <c r="O93" s="143">
        <f t="shared" si="9"/>
        <v>0.17490062499999995</v>
      </c>
      <c r="P93" s="143">
        <f t="shared" si="9"/>
        <v>0.20113571874999991</v>
      </c>
      <c r="Q93" s="155">
        <f t="shared" si="9"/>
        <v>0.23130607656249988</v>
      </c>
      <c r="R93" s="155">
        <f t="shared" si="9"/>
        <v>0.26600198804687486</v>
      </c>
      <c r="S93" s="155">
        <f t="shared" si="9"/>
        <v>0.30590228625390609</v>
      </c>
      <c r="T93" s="155">
        <f t="shared" si="9"/>
        <v>0.35178762919199197</v>
      </c>
      <c r="U93" s="155">
        <f t="shared" si="9"/>
        <v>0.40455577357079076</v>
      </c>
      <c r="V93" s="155">
        <f t="shared" si="9"/>
        <v>0.46523913960640934</v>
      </c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P93"/>
      <c r="AQ93"/>
      <c r="AR93"/>
      <c r="AS93"/>
      <c r="AT93"/>
      <c r="AU93"/>
      <c r="AV93"/>
    </row>
    <row r="94" spans="1:52" x14ac:dyDescent="0.25">
      <c r="B94" s="76">
        <v>2</v>
      </c>
      <c r="C94" s="158">
        <f t="shared" si="8"/>
        <v>3.2690177384616756E-2</v>
      </c>
      <c r="D94" s="518">
        <f t="shared" si="8"/>
        <v>3.7593703992309269E-2</v>
      </c>
      <c r="E94" s="94">
        <f t="shared" si="8"/>
        <v>4.3232759591155655E-2</v>
      </c>
      <c r="F94" s="94">
        <f t="shared" si="8"/>
        <v>4.9717673529828997E-2</v>
      </c>
      <c r="G94" s="94">
        <f t="shared" si="8"/>
        <v>5.7175324559303339E-2</v>
      </c>
      <c r="H94" s="94">
        <f t="shared" si="8"/>
        <v>6.5751623243198831E-2</v>
      </c>
      <c r="I94" s="94">
        <f t="shared" si="8"/>
        <v>7.5614366729678653E-2</v>
      </c>
      <c r="J94" s="94">
        <f t="shared" si="8"/>
        <v>8.6956521739130446E-2</v>
      </c>
      <c r="K94" s="98">
        <f t="shared" ref="K94:K107" si="10">J57</f>
        <v>0.1</v>
      </c>
      <c r="L94" s="94">
        <f t="shared" si="9"/>
        <v>0.11499999999999999</v>
      </c>
      <c r="M94" s="94">
        <f t="shared" si="9"/>
        <v>0.13224999999999998</v>
      </c>
      <c r="N94" s="94">
        <f t="shared" si="9"/>
        <v>0.15208749999999996</v>
      </c>
      <c r="O94" s="94">
        <f t="shared" si="9"/>
        <v>0.17490062499999995</v>
      </c>
      <c r="P94" s="94">
        <f t="shared" si="9"/>
        <v>0.20113571874999991</v>
      </c>
      <c r="Q94" s="159">
        <f t="shared" si="9"/>
        <v>0.23130607656249988</v>
      </c>
      <c r="R94" s="159">
        <f t="shared" si="9"/>
        <v>0.26600198804687486</v>
      </c>
      <c r="S94" s="159">
        <f t="shared" si="9"/>
        <v>0.30590228625390609</v>
      </c>
      <c r="T94" s="159">
        <f t="shared" si="9"/>
        <v>0.35178762919199197</v>
      </c>
      <c r="U94" s="159">
        <f t="shared" si="9"/>
        <v>0.40455577357079076</v>
      </c>
      <c r="V94" s="159">
        <f t="shared" si="9"/>
        <v>0.46523913960640934</v>
      </c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</row>
    <row r="95" spans="1:52" x14ac:dyDescent="0.25">
      <c r="B95" s="76">
        <v>3</v>
      </c>
      <c r="C95" s="161">
        <f t="shared" si="8"/>
        <v>3.2690177384616756E-2</v>
      </c>
      <c r="D95" s="518">
        <f t="shared" si="8"/>
        <v>3.7593703992309269E-2</v>
      </c>
      <c r="E95" s="146">
        <f t="shared" si="8"/>
        <v>4.3232759591155655E-2</v>
      </c>
      <c r="F95" s="146">
        <f t="shared" si="8"/>
        <v>4.9717673529828997E-2</v>
      </c>
      <c r="G95" s="146">
        <f t="shared" si="8"/>
        <v>5.7175324559303339E-2</v>
      </c>
      <c r="H95" s="146">
        <f t="shared" si="8"/>
        <v>6.5751623243198831E-2</v>
      </c>
      <c r="I95" s="146">
        <f t="shared" si="8"/>
        <v>7.5614366729678653E-2</v>
      </c>
      <c r="J95" s="146">
        <f t="shared" si="8"/>
        <v>8.6956521739130446E-2</v>
      </c>
      <c r="K95" s="105">
        <f t="shared" si="10"/>
        <v>0.1</v>
      </c>
      <c r="L95" s="146">
        <f t="shared" si="9"/>
        <v>0.11499999999999999</v>
      </c>
      <c r="M95" s="146">
        <f t="shared" si="9"/>
        <v>0.13224999999999998</v>
      </c>
      <c r="N95" s="146">
        <f t="shared" si="9"/>
        <v>0.15208749999999996</v>
      </c>
      <c r="O95" s="146">
        <f t="shared" si="9"/>
        <v>0.17490062499999995</v>
      </c>
      <c r="P95" s="146">
        <f t="shared" si="9"/>
        <v>0.20113571874999991</v>
      </c>
      <c r="Q95" s="162">
        <f t="shared" si="9"/>
        <v>0.23130607656249988</v>
      </c>
      <c r="R95" s="162">
        <f t="shared" si="9"/>
        <v>0.26600198804687486</v>
      </c>
      <c r="S95" s="162">
        <f t="shared" si="9"/>
        <v>0.30590228625390609</v>
      </c>
      <c r="T95" s="162">
        <f t="shared" si="9"/>
        <v>0.35178762919199197</v>
      </c>
      <c r="U95" s="162">
        <f t="shared" si="9"/>
        <v>0.40455577357079076</v>
      </c>
      <c r="V95" s="162">
        <f t="shared" si="9"/>
        <v>0.46523913960640934</v>
      </c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P95"/>
      <c r="AQ95"/>
      <c r="AR95"/>
      <c r="AS95"/>
      <c r="AT95"/>
      <c r="AU95"/>
      <c r="AV95"/>
    </row>
    <row r="96" spans="1:52" x14ac:dyDescent="0.25">
      <c r="B96" s="76">
        <v>4</v>
      </c>
      <c r="C96" s="158">
        <f t="shared" si="8"/>
        <v>3.9228212861540102E-2</v>
      </c>
      <c r="D96" s="518">
        <f t="shared" si="8"/>
        <v>4.5112444790771117E-2</v>
      </c>
      <c r="E96" s="94">
        <f t="shared" si="8"/>
        <v>5.187931150938678E-2</v>
      </c>
      <c r="F96" s="94">
        <f t="shared" si="8"/>
        <v>5.9661208235794794E-2</v>
      </c>
      <c r="G96" s="94">
        <f t="shared" si="8"/>
        <v>6.8610389471164004E-2</v>
      </c>
      <c r="H96" s="94">
        <f t="shared" si="8"/>
        <v>7.8901947891838603E-2</v>
      </c>
      <c r="I96" s="94">
        <f t="shared" si="8"/>
        <v>9.0737240075614387E-2</v>
      </c>
      <c r="J96" s="94">
        <f t="shared" si="8"/>
        <v>0.10434782608695653</v>
      </c>
      <c r="K96" s="98">
        <f t="shared" si="10"/>
        <v>0.12</v>
      </c>
      <c r="L96" s="94">
        <f t="shared" si="9"/>
        <v>0.13799999999999998</v>
      </c>
      <c r="M96" s="94">
        <f t="shared" si="9"/>
        <v>0.15869999999999998</v>
      </c>
      <c r="N96" s="94">
        <f t="shared" si="9"/>
        <v>0.18250499999999997</v>
      </c>
      <c r="O96" s="94">
        <f t="shared" si="9"/>
        <v>0.20988074999999995</v>
      </c>
      <c r="P96" s="94">
        <f t="shared" si="9"/>
        <v>0.24136286249999991</v>
      </c>
      <c r="Q96" s="159">
        <f t="shared" si="9"/>
        <v>0.2775672918749999</v>
      </c>
      <c r="R96" s="159">
        <f t="shared" si="9"/>
        <v>0.31920238565624987</v>
      </c>
      <c r="S96" s="159">
        <f t="shared" si="9"/>
        <v>0.36708274350468734</v>
      </c>
      <c r="T96" s="159">
        <f t="shared" si="9"/>
        <v>0.42214515503039041</v>
      </c>
      <c r="U96" s="159">
        <f t="shared" si="9"/>
        <v>0.48546692828494892</v>
      </c>
      <c r="V96" s="159">
        <f t="shared" si="9"/>
        <v>0.55828696752769125</v>
      </c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</row>
    <row r="97" spans="2:48" x14ac:dyDescent="0.25">
      <c r="B97" s="76">
        <v>5</v>
      </c>
      <c r="C97" s="158">
        <f t="shared" si="8"/>
        <v>5.8842319292310159E-2</v>
      </c>
      <c r="D97" s="518">
        <f t="shared" si="8"/>
        <v>6.7668667186156675E-2</v>
      </c>
      <c r="E97" s="94">
        <f t="shared" si="8"/>
        <v>7.7818967264080177E-2</v>
      </c>
      <c r="F97" s="94">
        <f t="shared" si="8"/>
        <v>8.9491812353692191E-2</v>
      </c>
      <c r="G97" s="94">
        <f t="shared" si="8"/>
        <v>0.10291558420674601</v>
      </c>
      <c r="H97" s="94">
        <f t="shared" si="8"/>
        <v>0.1183529218377579</v>
      </c>
      <c r="I97" s="94">
        <f t="shared" si="8"/>
        <v>0.13610586011342157</v>
      </c>
      <c r="J97" s="94">
        <f t="shared" si="8"/>
        <v>0.15652173913043479</v>
      </c>
      <c r="K97" s="98">
        <f t="shared" si="10"/>
        <v>0.18</v>
      </c>
      <c r="L97" s="94">
        <f t="shared" si="9"/>
        <v>0.20699999999999999</v>
      </c>
      <c r="M97" s="94">
        <f t="shared" si="9"/>
        <v>0.23804999999999996</v>
      </c>
      <c r="N97" s="94">
        <f t="shared" si="9"/>
        <v>0.27375749999999993</v>
      </c>
      <c r="O97" s="94">
        <f t="shared" si="9"/>
        <v>0.31482112499999992</v>
      </c>
      <c r="P97" s="94">
        <f t="shared" si="9"/>
        <v>0.36204429374999986</v>
      </c>
      <c r="Q97" s="159">
        <f t="shared" si="9"/>
        <v>0.41635093781249982</v>
      </c>
      <c r="R97" s="159">
        <f t="shared" si="9"/>
        <v>0.47880357848437477</v>
      </c>
      <c r="S97" s="159">
        <f t="shared" si="9"/>
        <v>0.55062411525703092</v>
      </c>
      <c r="T97" s="159">
        <f t="shared" si="9"/>
        <v>0.63321773254558555</v>
      </c>
      <c r="U97" s="159">
        <f t="shared" si="9"/>
        <v>0.72820039242742329</v>
      </c>
      <c r="V97" s="159">
        <f t="shared" si="9"/>
        <v>0.8374304512915367</v>
      </c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P97"/>
      <c r="AQ97"/>
      <c r="AR97"/>
      <c r="AS97"/>
      <c r="AT97"/>
      <c r="AU97"/>
      <c r="AV97"/>
    </row>
    <row r="98" spans="2:48" x14ac:dyDescent="0.25">
      <c r="B98" s="76">
        <v>10</v>
      </c>
      <c r="C98" s="161">
        <f t="shared" si="8"/>
        <v>0.26805945455385738</v>
      </c>
      <c r="D98" s="518">
        <f t="shared" si="8"/>
        <v>0.30826837273693597</v>
      </c>
      <c r="E98" s="146">
        <f t="shared" si="8"/>
        <v>0.35450862864747634</v>
      </c>
      <c r="F98" s="146">
        <f t="shared" si="8"/>
        <v>0.40768492294459774</v>
      </c>
      <c r="G98" s="146">
        <f t="shared" si="8"/>
        <v>0.46883766138628735</v>
      </c>
      <c r="H98" s="146">
        <f t="shared" si="8"/>
        <v>0.53916331059423039</v>
      </c>
      <c r="I98" s="146">
        <f t="shared" si="8"/>
        <v>0.62003780718336488</v>
      </c>
      <c r="J98" s="146">
        <f t="shared" si="8"/>
        <v>0.71304347826086956</v>
      </c>
      <c r="K98" s="105">
        <f t="shared" si="10"/>
        <v>0.82</v>
      </c>
      <c r="L98" s="146">
        <f t="shared" si="9"/>
        <v>0.94299999999999984</v>
      </c>
      <c r="M98" s="146">
        <f t="shared" si="9"/>
        <v>1.0844499999999997</v>
      </c>
      <c r="N98" s="146">
        <f t="shared" si="9"/>
        <v>1.2471174999999997</v>
      </c>
      <c r="O98" s="146">
        <f t="shared" si="9"/>
        <v>1.4341851249999995</v>
      </c>
      <c r="P98" s="146">
        <f t="shared" si="9"/>
        <v>1.6493128937499992</v>
      </c>
      <c r="Q98" s="162">
        <f t="shared" si="9"/>
        <v>1.896709827812499</v>
      </c>
      <c r="R98" s="162">
        <f t="shared" si="9"/>
        <v>2.1812163019843736</v>
      </c>
      <c r="S98" s="162">
        <f t="shared" si="9"/>
        <v>2.5083987472820293</v>
      </c>
      <c r="T98" s="162">
        <f t="shared" si="9"/>
        <v>2.8846585593743335</v>
      </c>
      <c r="U98" s="162">
        <f t="shared" si="9"/>
        <v>3.317357343280483</v>
      </c>
      <c r="V98" s="162">
        <f t="shared" si="9"/>
        <v>3.814960944772555</v>
      </c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</row>
    <row r="99" spans="2:48" x14ac:dyDescent="0.25">
      <c r="B99" s="76">
        <v>20</v>
      </c>
      <c r="C99" s="158">
        <f t="shared" si="8"/>
        <v>0.64072747673848829</v>
      </c>
      <c r="D99" s="518">
        <f t="shared" si="8"/>
        <v>0.73683659824926151</v>
      </c>
      <c r="E99" s="94">
        <f t="shared" si="8"/>
        <v>0.84736208798665069</v>
      </c>
      <c r="F99" s="94">
        <f t="shared" si="8"/>
        <v>0.97446640118464822</v>
      </c>
      <c r="G99" s="94">
        <f t="shared" si="8"/>
        <v>1.1206363613623453</v>
      </c>
      <c r="H99" s="94">
        <f t="shared" si="8"/>
        <v>1.2887318155666971</v>
      </c>
      <c r="I99" s="94">
        <f t="shared" si="8"/>
        <v>1.4820415879017015</v>
      </c>
      <c r="J99" s="94">
        <f t="shared" si="8"/>
        <v>1.7043478260869567</v>
      </c>
      <c r="K99" s="98">
        <f t="shared" si="10"/>
        <v>1.96</v>
      </c>
      <c r="L99" s="94">
        <f t="shared" si="9"/>
        <v>2.254</v>
      </c>
      <c r="M99" s="94">
        <f t="shared" si="9"/>
        <v>2.5920999999999998</v>
      </c>
      <c r="N99" s="94">
        <f t="shared" si="9"/>
        <v>2.9809149999999995</v>
      </c>
      <c r="O99" s="94">
        <f t="shared" si="9"/>
        <v>3.428052249999999</v>
      </c>
      <c r="P99" s="94">
        <f t="shared" si="9"/>
        <v>3.9422600874999985</v>
      </c>
      <c r="Q99" s="159">
        <f t="shared" si="9"/>
        <v>4.5335991006249978</v>
      </c>
      <c r="R99" s="159">
        <f t="shared" si="9"/>
        <v>5.2136389657187472</v>
      </c>
      <c r="S99" s="159">
        <f t="shared" si="9"/>
        <v>5.9956848105765586</v>
      </c>
      <c r="T99" s="159">
        <f t="shared" si="9"/>
        <v>6.8950375321630419</v>
      </c>
      <c r="U99" s="159">
        <f t="shared" si="9"/>
        <v>7.9292931619874976</v>
      </c>
      <c r="V99" s="159">
        <f t="shared" si="9"/>
        <v>9.1186871362856223</v>
      </c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P99"/>
      <c r="AQ99"/>
      <c r="AR99"/>
      <c r="AS99"/>
      <c r="AT99"/>
      <c r="AU99"/>
      <c r="AV99"/>
    </row>
    <row r="100" spans="2:48" x14ac:dyDescent="0.25">
      <c r="B100" s="76">
        <v>30</v>
      </c>
      <c r="C100" s="158">
        <f t="shared" si="8"/>
        <v>1.3108761131231319</v>
      </c>
      <c r="D100" s="518">
        <f t="shared" si="8"/>
        <v>1.5075075300916017</v>
      </c>
      <c r="E100" s="94">
        <f t="shared" si="8"/>
        <v>1.7336336596053417</v>
      </c>
      <c r="F100" s="94">
        <f t="shared" si="8"/>
        <v>1.9936787085461427</v>
      </c>
      <c r="G100" s="94">
        <f t="shared" si="8"/>
        <v>2.2927305148280639</v>
      </c>
      <c r="H100" s="94">
        <f t="shared" si="8"/>
        <v>2.6366400920522732</v>
      </c>
      <c r="I100" s="94">
        <f t="shared" si="8"/>
        <v>3.032136105860114</v>
      </c>
      <c r="J100" s="94">
        <f t="shared" si="8"/>
        <v>3.4869565217391307</v>
      </c>
      <c r="K100" s="98">
        <f t="shared" si="10"/>
        <v>4.01</v>
      </c>
      <c r="L100" s="94">
        <f t="shared" si="9"/>
        <v>4.6114999999999995</v>
      </c>
      <c r="M100" s="94">
        <f t="shared" si="9"/>
        <v>5.3032249999999994</v>
      </c>
      <c r="N100" s="94">
        <f t="shared" si="9"/>
        <v>6.0987087499999992</v>
      </c>
      <c r="O100" s="94">
        <f t="shared" si="9"/>
        <v>7.0135150624999989</v>
      </c>
      <c r="P100" s="94">
        <f t="shared" si="9"/>
        <v>8.0655423218749984</v>
      </c>
      <c r="Q100" s="159">
        <f t="shared" si="9"/>
        <v>9.275373670156247</v>
      </c>
      <c r="R100" s="159">
        <f t="shared" si="9"/>
        <v>10.666679720679683</v>
      </c>
      <c r="S100" s="159">
        <f t="shared" si="9"/>
        <v>12.266681678781636</v>
      </c>
      <c r="T100" s="159">
        <f t="shared" si="9"/>
        <v>14.10668393059888</v>
      </c>
      <c r="U100" s="159">
        <f t="shared" si="9"/>
        <v>16.222686520188709</v>
      </c>
      <c r="V100" s="159">
        <f t="shared" si="9"/>
        <v>18.656089498217014</v>
      </c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</row>
    <row r="101" spans="2:48" x14ac:dyDescent="0.25">
      <c r="B101" s="76">
        <v>40</v>
      </c>
      <c r="C101" s="158">
        <f t="shared" si="8"/>
        <v>2.1379376009539359</v>
      </c>
      <c r="D101" s="518">
        <f t="shared" si="8"/>
        <v>2.4586282410970259</v>
      </c>
      <c r="E101" s="94">
        <f t="shared" si="8"/>
        <v>2.8274224772615795</v>
      </c>
      <c r="F101" s="94">
        <f t="shared" si="8"/>
        <v>3.2515358488508159</v>
      </c>
      <c r="G101" s="94">
        <f t="shared" si="8"/>
        <v>3.739266226178438</v>
      </c>
      <c r="H101" s="94">
        <f t="shared" si="8"/>
        <v>4.3001561601052032</v>
      </c>
      <c r="I101" s="94">
        <f t="shared" si="8"/>
        <v>4.9451795841209831</v>
      </c>
      <c r="J101" s="94">
        <f t="shared" si="8"/>
        <v>5.6869565217391305</v>
      </c>
      <c r="K101" s="98">
        <f t="shared" si="10"/>
        <v>6.54</v>
      </c>
      <c r="L101" s="94">
        <f t="shared" si="9"/>
        <v>7.520999999999999</v>
      </c>
      <c r="M101" s="94">
        <f t="shared" si="9"/>
        <v>8.6491499999999988</v>
      </c>
      <c r="N101" s="94">
        <f t="shared" si="9"/>
        <v>9.9465224999999986</v>
      </c>
      <c r="O101" s="94">
        <f t="shared" si="9"/>
        <v>11.438500874999997</v>
      </c>
      <c r="P101" s="94">
        <f t="shared" si="9"/>
        <v>13.154276006249995</v>
      </c>
      <c r="Q101" s="159">
        <f t="shared" si="9"/>
        <v>15.127417407187494</v>
      </c>
      <c r="R101" s="159">
        <f t="shared" si="9"/>
        <v>17.396530018265615</v>
      </c>
      <c r="S101" s="159">
        <f t="shared" si="9"/>
        <v>20.006009521005456</v>
      </c>
      <c r="T101" s="159">
        <f t="shared" si="9"/>
        <v>23.006910949156271</v>
      </c>
      <c r="U101" s="159">
        <f t="shared" si="9"/>
        <v>26.45794759152971</v>
      </c>
      <c r="V101" s="159">
        <f t="shared" si="9"/>
        <v>30.426639730259165</v>
      </c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P101"/>
      <c r="AQ101"/>
      <c r="AR101"/>
      <c r="AS101"/>
      <c r="AT101"/>
      <c r="AU101"/>
      <c r="AV101"/>
    </row>
    <row r="102" spans="2:48" x14ac:dyDescent="0.25">
      <c r="B102" s="76">
        <v>50</v>
      </c>
      <c r="C102" s="158">
        <f t="shared" si="8"/>
        <v>3.0761456918924361</v>
      </c>
      <c r="D102" s="518">
        <f t="shared" si="8"/>
        <v>3.5375675456763012</v>
      </c>
      <c r="E102" s="94">
        <f t="shared" si="8"/>
        <v>4.0682026775277462</v>
      </c>
      <c r="F102" s="94">
        <f t="shared" si="8"/>
        <v>4.6784330791569078</v>
      </c>
      <c r="G102" s="94">
        <f t="shared" si="8"/>
        <v>5.380198041030444</v>
      </c>
      <c r="H102" s="94">
        <f t="shared" si="8"/>
        <v>6.1872277471850099</v>
      </c>
      <c r="I102" s="94">
        <f t="shared" si="8"/>
        <v>7.1153119092627604</v>
      </c>
      <c r="J102" s="94">
        <f t="shared" si="8"/>
        <v>8.1826086956521742</v>
      </c>
      <c r="K102" s="98">
        <f t="shared" si="10"/>
        <v>9.41</v>
      </c>
      <c r="L102" s="94">
        <f t="shared" si="9"/>
        <v>10.821499999999999</v>
      </c>
      <c r="M102" s="94">
        <f t="shared" si="9"/>
        <v>12.444724999999998</v>
      </c>
      <c r="N102" s="94">
        <f t="shared" si="9"/>
        <v>14.311433749999997</v>
      </c>
      <c r="O102" s="94">
        <f t="shared" si="9"/>
        <v>16.458148812499996</v>
      </c>
      <c r="P102" s="94">
        <f t="shared" si="9"/>
        <v>18.926871134374995</v>
      </c>
      <c r="Q102" s="159">
        <f t="shared" si="9"/>
        <v>21.765901804531243</v>
      </c>
      <c r="R102" s="159">
        <f t="shared" si="9"/>
        <v>25.030787075210927</v>
      </c>
      <c r="S102" s="159">
        <f t="shared" si="9"/>
        <v>28.785405136492564</v>
      </c>
      <c r="T102" s="159">
        <f t="shared" si="9"/>
        <v>33.103215906966447</v>
      </c>
      <c r="U102" s="159">
        <f t="shared" si="9"/>
        <v>38.068698293011408</v>
      </c>
      <c r="V102" s="159">
        <f t="shared" si="9"/>
        <v>43.779003036963118</v>
      </c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</row>
    <row r="103" spans="2:48" x14ac:dyDescent="0.25">
      <c r="B103" s="76">
        <v>60</v>
      </c>
      <c r="C103" s="158">
        <f t="shared" si="8"/>
        <v>4.3183724325078741</v>
      </c>
      <c r="D103" s="518">
        <f t="shared" si="8"/>
        <v>4.9661282973840546</v>
      </c>
      <c r="E103" s="94">
        <f t="shared" si="8"/>
        <v>5.711047541991662</v>
      </c>
      <c r="F103" s="94">
        <f t="shared" si="8"/>
        <v>6.567704673290411</v>
      </c>
      <c r="G103" s="94">
        <f t="shared" si="8"/>
        <v>7.5528603742839717</v>
      </c>
      <c r="H103" s="94">
        <f t="shared" si="8"/>
        <v>8.685789430426567</v>
      </c>
      <c r="I103" s="94">
        <f t="shared" si="8"/>
        <v>9.9886578449905503</v>
      </c>
      <c r="J103" s="94">
        <f t="shared" si="8"/>
        <v>11.486956521739131</v>
      </c>
      <c r="K103" s="98">
        <f t="shared" si="10"/>
        <v>13.21</v>
      </c>
      <c r="L103" s="94">
        <f t="shared" si="9"/>
        <v>15.1915</v>
      </c>
      <c r="M103" s="94">
        <f t="shared" si="9"/>
        <v>17.470224999999999</v>
      </c>
      <c r="N103" s="94">
        <f t="shared" si="9"/>
        <v>20.090758749999999</v>
      </c>
      <c r="O103" s="94">
        <f t="shared" si="9"/>
        <v>23.104372562499996</v>
      </c>
      <c r="P103" s="94">
        <f t="shared" si="9"/>
        <v>26.570028446874993</v>
      </c>
      <c r="Q103" s="159">
        <f t="shared" si="9"/>
        <v>30.555532713906238</v>
      </c>
      <c r="R103" s="159">
        <f t="shared" si="9"/>
        <v>35.138862620992171</v>
      </c>
      <c r="S103" s="159">
        <f t="shared" si="9"/>
        <v>40.409692014140994</v>
      </c>
      <c r="T103" s="159">
        <f t="shared" si="9"/>
        <v>46.471145816262137</v>
      </c>
      <c r="U103" s="159">
        <f t="shared" si="9"/>
        <v>53.441817688701455</v>
      </c>
      <c r="V103" s="159">
        <f t="shared" si="9"/>
        <v>61.45809034200667</v>
      </c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P103"/>
      <c r="AQ103"/>
      <c r="AR103"/>
      <c r="AS103"/>
      <c r="AT103"/>
      <c r="AU103"/>
      <c r="AV103"/>
    </row>
    <row r="104" spans="2:48" x14ac:dyDescent="0.25">
      <c r="B104" s="76">
        <v>70</v>
      </c>
      <c r="C104" s="161">
        <f t="shared" si="8"/>
        <v>5.5769442618156173</v>
      </c>
      <c r="D104" s="518">
        <f t="shared" si="8"/>
        <v>6.4134859010879595</v>
      </c>
      <c r="E104" s="146">
        <f t="shared" si="8"/>
        <v>7.375508786251153</v>
      </c>
      <c r="F104" s="146">
        <f t="shared" si="8"/>
        <v>8.4818351041888249</v>
      </c>
      <c r="G104" s="146">
        <f t="shared" si="8"/>
        <v>9.7541103698171483</v>
      </c>
      <c r="H104" s="146">
        <f t="shared" si="8"/>
        <v>11.217226925289719</v>
      </c>
      <c r="I104" s="146">
        <f t="shared" si="8"/>
        <v>12.899810964083176</v>
      </c>
      <c r="J104" s="146">
        <f t="shared" si="8"/>
        <v>14.834782608695653</v>
      </c>
      <c r="K104" s="105">
        <f t="shared" si="10"/>
        <v>17.059999999999999</v>
      </c>
      <c r="L104" s="146">
        <f t="shared" si="9"/>
        <v>19.618999999999996</v>
      </c>
      <c r="M104" s="146">
        <f t="shared" si="9"/>
        <v>22.561849999999993</v>
      </c>
      <c r="N104" s="146">
        <f t="shared" si="9"/>
        <v>25.946127499999989</v>
      </c>
      <c r="O104" s="146">
        <f t="shared" si="9"/>
        <v>29.838046624999986</v>
      </c>
      <c r="P104" s="146">
        <f t="shared" si="9"/>
        <v>34.313753618749985</v>
      </c>
      <c r="Q104" s="162">
        <f t="shared" si="9"/>
        <v>39.460816661562482</v>
      </c>
      <c r="R104" s="162">
        <f t="shared" si="9"/>
        <v>45.379939160796852</v>
      </c>
      <c r="S104" s="162">
        <f t="shared" si="9"/>
        <v>52.186930034916372</v>
      </c>
      <c r="T104" s="162">
        <f t="shared" si="9"/>
        <v>60.014969540153821</v>
      </c>
      <c r="U104" s="162">
        <f t="shared" si="9"/>
        <v>69.017214971176884</v>
      </c>
      <c r="V104" s="162">
        <f t="shared" si="9"/>
        <v>79.369797216853414</v>
      </c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</row>
    <row r="105" spans="2:48" x14ac:dyDescent="0.25">
      <c r="B105" s="76">
        <v>80</v>
      </c>
      <c r="C105" s="158">
        <f t="shared" si="8"/>
        <v>7.0349261731695263</v>
      </c>
      <c r="D105" s="518">
        <f t="shared" si="8"/>
        <v>8.0901650991449543</v>
      </c>
      <c r="E105" s="94">
        <f t="shared" si="8"/>
        <v>9.3036898640166967</v>
      </c>
      <c r="F105" s="94">
        <f t="shared" si="8"/>
        <v>10.6992433436192</v>
      </c>
      <c r="G105" s="94">
        <f t="shared" si="8"/>
        <v>12.304129845162079</v>
      </c>
      <c r="H105" s="94">
        <f t="shared" si="8"/>
        <v>14.149749321936389</v>
      </c>
      <c r="I105" s="94">
        <f t="shared" si="8"/>
        <v>16.272211720226846</v>
      </c>
      <c r="J105" s="94">
        <f t="shared" si="8"/>
        <v>18.713043478260872</v>
      </c>
      <c r="K105" s="98">
        <f t="shared" si="10"/>
        <v>21.52</v>
      </c>
      <c r="L105" s="94">
        <f t="shared" si="9"/>
        <v>24.747999999999998</v>
      </c>
      <c r="M105" s="94">
        <f t="shared" si="9"/>
        <v>28.460199999999993</v>
      </c>
      <c r="N105" s="94">
        <f t="shared" si="9"/>
        <v>32.729229999999987</v>
      </c>
      <c r="O105" s="94">
        <f t="shared" si="9"/>
        <v>37.638614499999981</v>
      </c>
      <c r="P105" s="94">
        <f t="shared" si="9"/>
        <v>43.284406674999978</v>
      </c>
      <c r="Q105" s="159">
        <f t="shared" si="9"/>
        <v>49.77706767624997</v>
      </c>
      <c r="R105" s="159">
        <f t="shared" si="9"/>
        <v>57.243627827687462</v>
      </c>
      <c r="S105" s="159">
        <f t="shared" si="9"/>
        <v>65.83017200184058</v>
      </c>
      <c r="T105" s="159">
        <f t="shared" si="9"/>
        <v>75.704697802116655</v>
      </c>
      <c r="U105" s="159">
        <f t="shared" si="9"/>
        <v>87.060402472434149</v>
      </c>
      <c r="V105" s="159">
        <f t="shared" si="9"/>
        <v>100.11946284329926</v>
      </c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</row>
    <row r="106" spans="2:48" x14ac:dyDescent="0.25">
      <c r="B106" s="76">
        <v>90</v>
      </c>
      <c r="C106" s="158">
        <f t="shared" si="8"/>
        <v>8.5452123683388201</v>
      </c>
      <c r="D106" s="518">
        <f t="shared" si="8"/>
        <v>9.8269942235896419</v>
      </c>
      <c r="E106" s="94">
        <f t="shared" si="8"/>
        <v>11.301043357128087</v>
      </c>
      <c r="F106" s="94">
        <f t="shared" si="8"/>
        <v>12.996199860697299</v>
      </c>
      <c r="G106" s="94">
        <f t="shared" si="8"/>
        <v>14.945629839801892</v>
      </c>
      <c r="H106" s="94">
        <f t="shared" si="8"/>
        <v>17.187474315772175</v>
      </c>
      <c r="I106" s="94">
        <f t="shared" si="8"/>
        <v>19.765595463137998</v>
      </c>
      <c r="J106" s="94">
        <f t="shared" si="8"/>
        <v>22.730434782608697</v>
      </c>
      <c r="K106" s="98">
        <f t="shared" si="10"/>
        <v>26.14</v>
      </c>
      <c r="L106" s="94">
        <f t="shared" si="9"/>
        <v>30.061</v>
      </c>
      <c r="M106" s="94">
        <f t="shared" si="9"/>
        <v>34.570149999999998</v>
      </c>
      <c r="N106" s="94">
        <f t="shared" si="9"/>
        <v>39.755672499999996</v>
      </c>
      <c r="O106" s="94">
        <f t="shared" si="9"/>
        <v>45.719023374999992</v>
      </c>
      <c r="P106" s="94">
        <f t="shared" si="9"/>
        <v>52.576876881249987</v>
      </c>
      <c r="Q106" s="159">
        <f t="shared" si="9"/>
        <v>60.463408413437477</v>
      </c>
      <c r="R106" s="159">
        <f t="shared" si="9"/>
        <v>69.532919675453087</v>
      </c>
      <c r="S106" s="159">
        <f t="shared" si="9"/>
        <v>79.96285762677104</v>
      </c>
      <c r="T106" s="159">
        <f t="shared" si="9"/>
        <v>91.957286270786682</v>
      </c>
      <c r="U106" s="159">
        <f t="shared" si="9"/>
        <v>105.75087921140468</v>
      </c>
      <c r="V106" s="159">
        <f t="shared" si="9"/>
        <v>121.61351109311538</v>
      </c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</row>
    <row r="107" spans="2:48" x14ac:dyDescent="0.25">
      <c r="B107" s="76">
        <v>100</v>
      </c>
      <c r="C107" s="164">
        <f t="shared" si="8"/>
        <v>10.1078028473235</v>
      </c>
      <c r="D107" s="518">
        <f t="shared" si="8"/>
        <v>11.623973274422024</v>
      </c>
      <c r="E107" s="144">
        <f t="shared" si="8"/>
        <v>13.367569265585326</v>
      </c>
      <c r="F107" s="144">
        <f t="shared" si="8"/>
        <v>15.372704655423124</v>
      </c>
      <c r="G107" s="144">
        <f t="shared" si="8"/>
        <v>17.678610353736591</v>
      </c>
      <c r="H107" s="144">
        <f t="shared" si="8"/>
        <v>20.330401906797078</v>
      </c>
      <c r="I107" s="144">
        <f t="shared" si="8"/>
        <v>23.379962192816638</v>
      </c>
      <c r="J107" s="144">
        <f t="shared" si="8"/>
        <v>26.886956521739133</v>
      </c>
      <c r="K107" s="165">
        <f t="shared" si="10"/>
        <v>30.92</v>
      </c>
      <c r="L107" s="144">
        <f t="shared" si="9"/>
        <v>35.558</v>
      </c>
      <c r="M107" s="144">
        <f t="shared" si="9"/>
        <v>40.8917</v>
      </c>
      <c r="N107" s="144">
        <f t="shared" si="9"/>
        <v>47.025454999999994</v>
      </c>
      <c r="O107" s="144">
        <f t="shared" si="9"/>
        <v>54.079273249999986</v>
      </c>
      <c r="P107" s="144">
        <f t="shared" si="9"/>
        <v>62.191164237499976</v>
      </c>
      <c r="Q107" s="166">
        <f t="shared" si="9"/>
        <v>71.519838873124968</v>
      </c>
      <c r="R107" s="166">
        <f t="shared" si="9"/>
        <v>82.247814704093713</v>
      </c>
      <c r="S107" s="166">
        <f t="shared" si="9"/>
        <v>94.584986909707766</v>
      </c>
      <c r="T107" s="166">
        <f t="shared" si="9"/>
        <v>108.77273494616392</v>
      </c>
      <c r="U107" s="166">
        <f t="shared" si="9"/>
        <v>125.08864518808851</v>
      </c>
      <c r="V107" s="166">
        <f t="shared" si="9"/>
        <v>143.85194196630178</v>
      </c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</row>
    <row r="108" spans="2:48" x14ac:dyDescent="0.25">
      <c r="B108" s="76"/>
      <c r="C108" s="167"/>
      <c r="D108" s="519"/>
      <c r="E108" s="167"/>
      <c r="F108" s="167"/>
      <c r="G108" s="167"/>
      <c r="H108" s="167"/>
      <c r="I108" s="167"/>
      <c r="J108" s="167"/>
      <c r="K108" s="93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</row>
    <row r="109" spans="2:48" x14ac:dyDescent="0.25"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</row>
    <row r="110" spans="2:48" x14ac:dyDescent="0.25"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</row>
    <row r="111" spans="2:48" x14ac:dyDescent="0.25">
      <c r="B111" s="151" t="s">
        <v>53</v>
      </c>
      <c r="C111" s="151"/>
      <c r="D111" s="151"/>
      <c r="E111" s="152"/>
      <c r="F111" s="152"/>
      <c r="G111" s="152"/>
      <c r="H111" s="152"/>
      <c r="I111" s="152"/>
      <c r="K111" s="82">
        <v>1.1499999999999999</v>
      </c>
      <c r="L111" s="42" t="s">
        <v>0</v>
      </c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</row>
    <row r="112" spans="2:48" x14ac:dyDescent="0.25">
      <c r="B112" s="76" t="s">
        <v>2</v>
      </c>
      <c r="C112" s="153" t="s">
        <v>33</v>
      </c>
      <c r="D112" s="81"/>
      <c r="E112" s="81" t="s">
        <v>16</v>
      </c>
      <c r="F112" s="81" t="s">
        <v>15</v>
      </c>
      <c r="G112" s="76" t="s">
        <v>14</v>
      </c>
      <c r="H112" s="76" t="s">
        <v>13</v>
      </c>
      <c r="I112" s="76" t="s">
        <v>3</v>
      </c>
      <c r="J112" s="76" t="s">
        <v>4</v>
      </c>
      <c r="K112" s="520" t="s">
        <v>5</v>
      </c>
      <c r="L112" s="76" t="s">
        <v>6</v>
      </c>
      <c r="M112" s="76" t="s">
        <v>20</v>
      </c>
      <c r="N112" s="76" t="s">
        <v>21</v>
      </c>
      <c r="O112" s="76" t="s">
        <v>22</v>
      </c>
      <c r="P112" s="76" t="s">
        <v>23</v>
      </c>
      <c r="Q112" s="76" t="s">
        <v>24</v>
      </c>
      <c r="R112" s="81" t="s">
        <v>25</v>
      </c>
      <c r="S112" s="81" t="s">
        <v>35</v>
      </c>
      <c r="T112" s="81" t="s">
        <v>36</v>
      </c>
      <c r="U112" s="81" t="s">
        <v>37</v>
      </c>
      <c r="V112" s="81" t="s">
        <v>38</v>
      </c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</row>
    <row r="113" spans="2:48" x14ac:dyDescent="0.25">
      <c r="B113" s="76">
        <v>1</v>
      </c>
      <c r="C113" s="154">
        <f t="shared" ref="C113:J127" si="11">((D113)/$K$157)</f>
        <v>0.22556222395385556</v>
      </c>
      <c r="D113" s="143">
        <f t="shared" si="11"/>
        <v>0.25939655754693386</v>
      </c>
      <c r="E113" s="143">
        <f t="shared" si="11"/>
        <v>0.29830604117897391</v>
      </c>
      <c r="F113" s="143">
        <f t="shared" si="11"/>
        <v>0.34305194735581995</v>
      </c>
      <c r="G113" s="143">
        <f t="shared" si="11"/>
        <v>0.39450973945919293</v>
      </c>
      <c r="H113" s="143">
        <f t="shared" si="11"/>
        <v>0.45368620037807184</v>
      </c>
      <c r="I113" s="143">
        <f t="shared" si="11"/>
        <v>0.52173913043478259</v>
      </c>
      <c r="J113" s="143">
        <f t="shared" si="11"/>
        <v>0.6</v>
      </c>
      <c r="K113" s="84">
        <f>I56</f>
        <v>0.69</v>
      </c>
      <c r="L113" s="143">
        <f t="shared" ref="L113:V127" si="12">((K113)*$K$157)</f>
        <v>0.79349999999999987</v>
      </c>
      <c r="M113" s="143">
        <f t="shared" si="12"/>
        <v>0.91252499999999981</v>
      </c>
      <c r="N113" s="143">
        <f t="shared" si="12"/>
        <v>1.0494037499999997</v>
      </c>
      <c r="O113" s="143">
        <f t="shared" si="12"/>
        <v>1.2068143124999997</v>
      </c>
      <c r="P113" s="143">
        <f t="shared" si="12"/>
        <v>1.3878364593749997</v>
      </c>
      <c r="Q113" s="155">
        <f t="shared" si="12"/>
        <v>1.5960119282812495</v>
      </c>
      <c r="R113" s="155">
        <f t="shared" si="12"/>
        <v>1.8354137175234368</v>
      </c>
      <c r="S113" s="155">
        <f t="shared" si="12"/>
        <v>2.1107257751519524</v>
      </c>
      <c r="T113" s="155">
        <f t="shared" si="12"/>
        <v>2.427334641424745</v>
      </c>
      <c r="U113" s="155">
        <f t="shared" si="12"/>
        <v>2.7914348376384566</v>
      </c>
      <c r="V113" s="155">
        <f t="shared" si="12"/>
        <v>3.2101500632842246</v>
      </c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</row>
    <row r="114" spans="2:48" x14ac:dyDescent="0.25">
      <c r="B114" s="76">
        <v>2</v>
      </c>
      <c r="C114" s="158">
        <f t="shared" si="11"/>
        <v>0.43151034147694112</v>
      </c>
      <c r="D114" s="94">
        <f t="shared" si="11"/>
        <v>0.49623689269848226</v>
      </c>
      <c r="E114" s="94">
        <f t="shared" si="11"/>
        <v>0.57067242660325457</v>
      </c>
      <c r="F114" s="94">
        <f t="shared" si="11"/>
        <v>0.65627329059374273</v>
      </c>
      <c r="G114" s="94">
        <f t="shared" si="11"/>
        <v>0.75471428418280406</v>
      </c>
      <c r="H114" s="94">
        <f t="shared" si="11"/>
        <v>0.86792142681022455</v>
      </c>
      <c r="I114" s="94">
        <f t="shared" si="11"/>
        <v>0.99810964083175813</v>
      </c>
      <c r="J114" s="94">
        <f t="shared" si="11"/>
        <v>1.1478260869565218</v>
      </c>
      <c r="K114" s="98">
        <f t="shared" ref="K114:K127" si="13">I57</f>
        <v>1.32</v>
      </c>
      <c r="L114" s="94">
        <f t="shared" si="12"/>
        <v>1.518</v>
      </c>
      <c r="M114" s="94">
        <f t="shared" si="12"/>
        <v>1.7456999999999998</v>
      </c>
      <c r="N114" s="94">
        <f t="shared" si="12"/>
        <v>2.0075549999999995</v>
      </c>
      <c r="O114" s="94">
        <f t="shared" si="12"/>
        <v>2.3086882499999994</v>
      </c>
      <c r="P114" s="94">
        <f t="shared" si="12"/>
        <v>2.6549914874999994</v>
      </c>
      <c r="Q114" s="159">
        <f t="shared" si="12"/>
        <v>3.053240210624999</v>
      </c>
      <c r="R114" s="159">
        <f t="shared" si="12"/>
        <v>3.5112262422187484</v>
      </c>
      <c r="S114" s="159">
        <f t="shared" si="12"/>
        <v>4.0379101785515603</v>
      </c>
      <c r="T114" s="159">
        <f t="shared" si="12"/>
        <v>4.6435967053342937</v>
      </c>
      <c r="U114" s="159">
        <f t="shared" si="12"/>
        <v>5.3401362111344373</v>
      </c>
      <c r="V114" s="159">
        <f t="shared" si="12"/>
        <v>6.1411566428046021</v>
      </c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</row>
    <row r="115" spans="2:48" x14ac:dyDescent="0.25">
      <c r="B115" s="76">
        <v>3</v>
      </c>
      <c r="C115" s="161">
        <f t="shared" si="11"/>
        <v>0.58842319292310152</v>
      </c>
      <c r="D115" s="146">
        <f t="shared" si="11"/>
        <v>0.67668667186156672</v>
      </c>
      <c r="E115" s="146">
        <f t="shared" si="11"/>
        <v>0.77818967264080163</v>
      </c>
      <c r="F115" s="146">
        <f t="shared" si="11"/>
        <v>0.89491812353692179</v>
      </c>
      <c r="G115" s="146">
        <f t="shared" si="11"/>
        <v>1.02915584206746</v>
      </c>
      <c r="H115" s="146">
        <f t="shared" si="11"/>
        <v>1.183529218377579</v>
      </c>
      <c r="I115" s="146">
        <f t="shared" si="11"/>
        <v>1.3610586011342156</v>
      </c>
      <c r="J115" s="146">
        <f t="shared" si="11"/>
        <v>1.5652173913043479</v>
      </c>
      <c r="K115" s="105">
        <f t="shared" si="13"/>
        <v>1.8</v>
      </c>
      <c r="L115" s="146">
        <f t="shared" si="12"/>
        <v>2.0699999999999998</v>
      </c>
      <c r="M115" s="146">
        <f t="shared" si="12"/>
        <v>2.3804999999999996</v>
      </c>
      <c r="N115" s="146">
        <f t="shared" si="12"/>
        <v>2.7375749999999992</v>
      </c>
      <c r="O115" s="146">
        <f t="shared" si="12"/>
        <v>3.1482112499999988</v>
      </c>
      <c r="P115" s="146">
        <f t="shared" si="12"/>
        <v>3.6204429374999982</v>
      </c>
      <c r="Q115" s="162">
        <f t="shared" si="12"/>
        <v>4.1635093781249974</v>
      </c>
      <c r="R115" s="162">
        <f t="shared" si="12"/>
        <v>4.7880357848437463</v>
      </c>
      <c r="S115" s="162">
        <f t="shared" si="12"/>
        <v>5.5062411525703077</v>
      </c>
      <c r="T115" s="162">
        <f t="shared" si="12"/>
        <v>6.3321773254558531</v>
      </c>
      <c r="U115" s="162">
        <f t="shared" si="12"/>
        <v>7.2820039242742309</v>
      </c>
      <c r="V115" s="162">
        <f t="shared" si="12"/>
        <v>8.3743045129153657</v>
      </c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</row>
    <row r="116" spans="2:48" x14ac:dyDescent="0.25">
      <c r="B116" s="76">
        <v>4</v>
      </c>
      <c r="C116" s="158">
        <f t="shared" si="11"/>
        <v>0.7780262217538787</v>
      </c>
      <c r="D116" s="94">
        <f t="shared" si="11"/>
        <v>0.8947301550169604</v>
      </c>
      <c r="E116" s="94">
        <f t="shared" si="11"/>
        <v>1.0289396782695044</v>
      </c>
      <c r="F116" s="94">
        <f t="shared" si="11"/>
        <v>1.1832806300099299</v>
      </c>
      <c r="G116" s="94">
        <f t="shared" si="11"/>
        <v>1.3607727245114192</v>
      </c>
      <c r="H116" s="94">
        <f t="shared" si="11"/>
        <v>1.564888633188132</v>
      </c>
      <c r="I116" s="94">
        <f t="shared" si="11"/>
        <v>1.7996219281663517</v>
      </c>
      <c r="J116" s="94">
        <f t="shared" si="11"/>
        <v>2.0695652173913044</v>
      </c>
      <c r="K116" s="98">
        <f t="shared" si="13"/>
        <v>2.38</v>
      </c>
      <c r="L116" s="94">
        <f t="shared" si="12"/>
        <v>2.7369999999999997</v>
      </c>
      <c r="M116" s="94">
        <f t="shared" si="12"/>
        <v>3.1475499999999994</v>
      </c>
      <c r="N116" s="94">
        <f t="shared" si="12"/>
        <v>3.6196824999999992</v>
      </c>
      <c r="O116" s="94">
        <f t="shared" si="12"/>
        <v>4.1626348749999984</v>
      </c>
      <c r="P116" s="94">
        <f t="shared" si="12"/>
        <v>4.7870301062499978</v>
      </c>
      <c r="Q116" s="159">
        <f t="shared" si="12"/>
        <v>5.5050846221874972</v>
      </c>
      <c r="R116" s="159">
        <f t="shared" si="12"/>
        <v>6.3308473155156211</v>
      </c>
      <c r="S116" s="159">
        <f t="shared" si="12"/>
        <v>7.2804744128429633</v>
      </c>
      <c r="T116" s="159">
        <f t="shared" si="12"/>
        <v>8.3725455747694078</v>
      </c>
      <c r="U116" s="159">
        <f t="shared" si="12"/>
        <v>9.628427410984818</v>
      </c>
      <c r="V116" s="159">
        <f t="shared" si="12"/>
        <v>11.072691522632541</v>
      </c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</row>
    <row r="117" spans="2:48" x14ac:dyDescent="0.25">
      <c r="B117" s="76">
        <v>5</v>
      </c>
      <c r="C117" s="158">
        <f t="shared" si="11"/>
        <v>0.94801514415388566</v>
      </c>
      <c r="D117" s="94">
        <f t="shared" si="11"/>
        <v>1.0902174157769684</v>
      </c>
      <c r="E117" s="94">
        <f t="shared" si="11"/>
        <v>1.2537500281435134</v>
      </c>
      <c r="F117" s="94">
        <f t="shared" si="11"/>
        <v>1.4418125323650404</v>
      </c>
      <c r="G117" s="94">
        <f t="shared" si="11"/>
        <v>1.6580844122197964</v>
      </c>
      <c r="H117" s="94">
        <f t="shared" si="11"/>
        <v>1.9067970740527658</v>
      </c>
      <c r="I117" s="94">
        <f t="shared" si="11"/>
        <v>2.1928166351606806</v>
      </c>
      <c r="J117" s="94">
        <f t="shared" si="11"/>
        <v>2.5217391304347827</v>
      </c>
      <c r="K117" s="98">
        <f t="shared" si="13"/>
        <v>2.9</v>
      </c>
      <c r="L117" s="94">
        <f t="shared" si="12"/>
        <v>3.3349999999999995</v>
      </c>
      <c r="M117" s="94">
        <f t="shared" si="12"/>
        <v>3.8352499999999989</v>
      </c>
      <c r="N117" s="94">
        <f t="shared" si="12"/>
        <v>4.4105374999999984</v>
      </c>
      <c r="O117" s="94">
        <f t="shared" si="12"/>
        <v>5.0721181249999976</v>
      </c>
      <c r="P117" s="94">
        <f t="shared" si="12"/>
        <v>5.832935843749997</v>
      </c>
      <c r="Q117" s="159">
        <f t="shared" si="12"/>
        <v>6.707876220312496</v>
      </c>
      <c r="R117" s="159">
        <f t="shared" si="12"/>
        <v>7.7140576533593697</v>
      </c>
      <c r="S117" s="159">
        <f t="shared" si="12"/>
        <v>8.8711663013632744</v>
      </c>
      <c r="T117" s="159">
        <f t="shared" si="12"/>
        <v>10.201841246567765</v>
      </c>
      <c r="U117" s="159">
        <f t="shared" si="12"/>
        <v>11.732117433552929</v>
      </c>
      <c r="V117" s="159">
        <f t="shared" si="12"/>
        <v>13.491935048585868</v>
      </c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</row>
    <row r="118" spans="2:48" x14ac:dyDescent="0.25">
      <c r="B118" s="76">
        <v>10</v>
      </c>
      <c r="C118" s="161">
        <f t="shared" si="11"/>
        <v>1.6018186918462207</v>
      </c>
      <c r="D118" s="146">
        <f t="shared" si="11"/>
        <v>1.8420914956231538</v>
      </c>
      <c r="E118" s="146">
        <f t="shared" si="11"/>
        <v>2.1184052199666268</v>
      </c>
      <c r="F118" s="146">
        <f t="shared" si="11"/>
        <v>2.4361660029616208</v>
      </c>
      <c r="G118" s="146">
        <f t="shared" si="11"/>
        <v>2.8015909034058635</v>
      </c>
      <c r="H118" s="146">
        <f t="shared" si="11"/>
        <v>3.2218295389167428</v>
      </c>
      <c r="I118" s="146">
        <f t="shared" si="11"/>
        <v>3.705103969754254</v>
      </c>
      <c r="J118" s="146">
        <f t="shared" si="11"/>
        <v>4.2608695652173916</v>
      </c>
      <c r="K118" s="105">
        <f t="shared" si="13"/>
        <v>4.9000000000000004</v>
      </c>
      <c r="L118" s="146">
        <f t="shared" si="12"/>
        <v>5.6349999999999998</v>
      </c>
      <c r="M118" s="146">
        <f t="shared" si="12"/>
        <v>6.480249999999999</v>
      </c>
      <c r="N118" s="146">
        <f t="shared" si="12"/>
        <v>7.452287499999998</v>
      </c>
      <c r="O118" s="146">
        <f t="shared" si="12"/>
        <v>8.5701306249999973</v>
      </c>
      <c r="P118" s="146">
        <f t="shared" si="12"/>
        <v>9.8556502187499966</v>
      </c>
      <c r="Q118" s="162">
        <f t="shared" si="12"/>
        <v>11.333997751562496</v>
      </c>
      <c r="R118" s="162">
        <f t="shared" si="12"/>
        <v>13.03409741429687</v>
      </c>
      <c r="S118" s="162">
        <f t="shared" si="12"/>
        <v>14.989212026441399</v>
      </c>
      <c r="T118" s="162">
        <f t="shared" si="12"/>
        <v>17.237593830407608</v>
      </c>
      <c r="U118" s="162">
        <f t="shared" si="12"/>
        <v>19.823232904968748</v>
      </c>
      <c r="V118" s="162">
        <f t="shared" si="12"/>
        <v>22.796717840714059</v>
      </c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</row>
    <row r="119" spans="2:48" x14ac:dyDescent="0.25">
      <c r="B119" s="76">
        <v>20</v>
      </c>
      <c r="C119" s="158">
        <f t="shared" si="11"/>
        <v>2.4092660732462545</v>
      </c>
      <c r="D119" s="94">
        <f t="shared" si="11"/>
        <v>2.7706559842331924</v>
      </c>
      <c r="E119" s="94">
        <f t="shared" si="11"/>
        <v>3.1862543818681712</v>
      </c>
      <c r="F119" s="94">
        <f t="shared" si="11"/>
        <v>3.6641925391483965</v>
      </c>
      <c r="G119" s="94">
        <f t="shared" si="11"/>
        <v>4.2138214200206559</v>
      </c>
      <c r="H119" s="94">
        <f t="shared" si="11"/>
        <v>4.8458946330237538</v>
      </c>
      <c r="I119" s="94">
        <f t="shared" si="11"/>
        <v>5.5727788279773165</v>
      </c>
      <c r="J119" s="94">
        <f t="shared" si="11"/>
        <v>6.4086956521739138</v>
      </c>
      <c r="K119" s="98">
        <f t="shared" si="13"/>
        <v>7.37</v>
      </c>
      <c r="L119" s="94">
        <f t="shared" si="12"/>
        <v>8.4755000000000003</v>
      </c>
      <c r="M119" s="94">
        <f t="shared" si="12"/>
        <v>9.7468249999999994</v>
      </c>
      <c r="N119" s="94">
        <f t="shared" si="12"/>
        <v>11.208848749999998</v>
      </c>
      <c r="O119" s="94">
        <f t="shared" si="12"/>
        <v>12.890176062499997</v>
      </c>
      <c r="P119" s="94">
        <f t="shared" si="12"/>
        <v>14.823702471874995</v>
      </c>
      <c r="Q119" s="159">
        <f t="shared" si="12"/>
        <v>17.047257842656244</v>
      </c>
      <c r="R119" s="159">
        <f t="shared" si="12"/>
        <v>19.60434651905468</v>
      </c>
      <c r="S119" s="159">
        <f t="shared" si="12"/>
        <v>22.544998496912878</v>
      </c>
      <c r="T119" s="159">
        <f t="shared" si="12"/>
        <v>25.926748271449807</v>
      </c>
      <c r="U119" s="159">
        <f t="shared" si="12"/>
        <v>29.815760512167277</v>
      </c>
      <c r="V119" s="159">
        <f t="shared" si="12"/>
        <v>34.288124588992368</v>
      </c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</row>
    <row r="120" spans="2:48" x14ac:dyDescent="0.25">
      <c r="B120" s="76">
        <v>30</v>
      </c>
      <c r="C120" s="158">
        <f t="shared" si="11"/>
        <v>2.9911512306924326</v>
      </c>
      <c r="D120" s="94">
        <f t="shared" si="11"/>
        <v>3.4398239152962971</v>
      </c>
      <c r="E120" s="94">
        <f t="shared" si="11"/>
        <v>3.9557975025907415</v>
      </c>
      <c r="F120" s="94">
        <f t="shared" si="11"/>
        <v>4.5491671279793522</v>
      </c>
      <c r="G120" s="94">
        <f t="shared" si="11"/>
        <v>5.231542197176255</v>
      </c>
      <c r="H120" s="94">
        <f t="shared" si="11"/>
        <v>6.016273526752693</v>
      </c>
      <c r="I120" s="94">
        <f t="shared" si="11"/>
        <v>6.9187145557655967</v>
      </c>
      <c r="J120" s="94">
        <f t="shared" si="11"/>
        <v>7.9565217391304355</v>
      </c>
      <c r="K120" s="98">
        <f t="shared" si="13"/>
        <v>9.15</v>
      </c>
      <c r="L120" s="94">
        <f t="shared" si="12"/>
        <v>10.522499999999999</v>
      </c>
      <c r="M120" s="94">
        <f t="shared" si="12"/>
        <v>12.100874999999998</v>
      </c>
      <c r="N120" s="94">
        <f t="shared" si="12"/>
        <v>13.916006249999997</v>
      </c>
      <c r="O120" s="94">
        <f t="shared" si="12"/>
        <v>16.003407187499995</v>
      </c>
      <c r="P120" s="94">
        <f t="shared" si="12"/>
        <v>18.403918265624995</v>
      </c>
      <c r="Q120" s="159">
        <f t="shared" si="12"/>
        <v>21.164506005468741</v>
      </c>
      <c r="R120" s="159">
        <f t="shared" si="12"/>
        <v>24.339181906289049</v>
      </c>
      <c r="S120" s="159">
        <f t="shared" si="12"/>
        <v>27.990059192232405</v>
      </c>
      <c r="T120" s="159">
        <f t="shared" si="12"/>
        <v>32.188568071067266</v>
      </c>
      <c r="U120" s="159">
        <f t="shared" si="12"/>
        <v>37.01685328172735</v>
      </c>
      <c r="V120" s="159">
        <f t="shared" si="12"/>
        <v>42.569381273986451</v>
      </c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</row>
    <row r="121" spans="2:48" x14ac:dyDescent="0.25">
      <c r="B121" s="76">
        <v>40</v>
      </c>
      <c r="C121" s="158">
        <f t="shared" si="11"/>
        <v>3.4749658559847623</v>
      </c>
      <c r="D121" s="94">
        <f t="shared" si="11"/>
        <v>3.9962107343824762</v>
      </c>
      <c r="E121" s="94">
        <f t="shared" si="11"/>
        <v>4.5956423445398471</v>
      </c>
      <c r="F121" s="94">
        <f t="shared" si="11"/>
        <v>5.2849886962208235</v>
      </c>
      <c r="G121" s="94">
        <f t="shared" si="11"/>
        <v>6.0777370006539462</v>
      </c>
      <c r="H121" s="94">
        <f t="shared" si="11"/>
        <v>6.9893975507520372</v>
      </c>
      <c r="I121" s="94">
        <f t="shared" si="11"/>
        <v>8.0378071833648423</v>
      </c>
      <c r="J121" s="94">
        <f t="shared" si="11"/>
        <v>9.2434782608695674</v>
      </c>
      <c r="K121" s="98">
        <f t="shared" si="13"/>
        <v>10.63</v>
      </c>
      <c r="L121" s="94">
        <f t="shared" si="12"/>
        <v>12.224500000000001</v>
      </c>
      <c r="M121" s="94">
        <f t="shared" si="12"/>
        <v>14.058175</v>
      </c>
      <c r="N121" s="94">
        <f t="shared" si="12"/>
        <v>16.166901249999999</v>
      </c>
      <c r="O121" s="94">
        <f t="shared" si="12"/>
        <v>18.591936437499996</v>
      </c>
      <c r="P121" s="94">
        <f t="shared" si="12"/>
        <v>21.380726903124994</v>
      </c>
      <c r="Q121" s="159">
        <f t="shared" si="12"/>
        <v>24.587835938593742</v>
      </c>
      <c r="R121" s="159">
        <f t="shared" si="12"/>
        <v>28.276011329382801</v>
      </c>
      <c r="S121" s="159">
        <f t="shared" si="12"/>
        <v>32.517413028790216</v>
      </c>
      <c r="T121" s="159">
        <f t="shared" si="12"/>
        <v>37.395024983108748</v>
      </c>
      <c r="U121" s="159">
        <f t="shared" si="12"/>
        <v>43.004278730575059</v>
      </c>
      <c r="V121" s="159">
        <f t="shared" si="12"/>
        <v>49.454920540161318</v>
      </c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</row>
    <row r="122" spans="2:48" x14ac:dyDescent="0.25">
      <c r="B122" s="76">
        <v>50</v>
      </c>
      <c r="C122" s="158">
        <f t="shared" si="11"/>
        <v>3.9293593216309337</v>
      </c>
      <c r="D122" s="94">
        <f t="shared" si="11"/>
        <v>4.5187632198755736</v>
      </c>
      <c r="E122" s="94">
        <f t="shared" si="11"/>
        <v>5.1965777028569091</v>
      </c>
      <c r="F122" s="94">
        <f t="shared" si="11"/>
        <v>5.9760643582854449</v>
      </c>
      <c r="G122" s="94">
        <f t="shared" si="11"/>
        <v>6.8724740120282615</v>
      </c>
      <c r="H122" s="94">
        <f t="shared" si="11"/>
        <v>7.9033451138324997</v>
      </c>
      <c r="I122" s="94">
        <f t="shared" si="11"/>
        <v>9.0888468809073739</v>
      </c>
      <c r="J122" s="94">
        <f t="shared" si="11"/>
        <v>10.452173913043479</v>
      </c>
      <c r="K122" s="98">
        <f t="shared" si="13"/>
        <v>12.02</v>
      </c>
      <c r="L122" s="94">
        <f t="shared" si="12"/>
        <v>13.822999999999999</v>
      </c>
      <c r="M122" s="94">
        <f t="shared" si="12"/>
        <v>15.896449999999998</v>
      </c>
      <c r="N122" s="94">
        <f t="shared" si="12"/>
        <v>18.280917499999997</v>
      </c>
      <c r="O122" s="94">
        <f t="shared" si="12"/>
        <v>21.023055124999996</v>
      </c>
      <c r="P122" s="94">
        <f t="shared" si="12"/>
        <v>24.176513393749993</v>
      </c>
      <c r="Q122" s="159">
        <f t="shared" si="12"/>
        <v>27.80299040281249</v>
      </c>
      <c r="R122" s="159">
        <f t="shared" si="12"/>
        <v>31.973438963234361</v>
      </c>
      <c r="S122" s="159">
        <f t="shared" si="12"/>
        <v>36.769454807719512</v>
      </c>
      <c r="T122" s="159">
        <f t="shared" si="12"/>
        <v>42.284873028877435</v>
      </c>
      <c r="U122" s="159">
        <f t="shared" si="12"/>
        <v>48.627603983209049</v>
      </c>
      <c r="V122" s="159">
        <f t="shared" si="12"/>
        <v>55.921744580690401</v>
      </c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</row>
    <row r="123" spans="2:48" x14ac:dyDescent="0.25">
      <c r="B123" s="76">
        <v>60</v>
      </c>
      <c r="C123" s="158">
        <f t="shared" si="11"/>
        <v>4.4066359114463385</v>
      </c>
      <c r="D123" s="94">
        <f t="shared" si="11"/>
        <v>5.0676312981632892</v>
      </c>
      <c r="E123" s="94">
        <f t="shared" si="11"/>
        <v>5.8277759928877817</v>
      </c>
      <c r="F123" s="94">
        <f t="shared" si="11"/>
        <v>6.701942391820948</v>
      </c>
      <c r="G123" s="94">
        <f t="shared" si="11"/>
        <v>7.7072337505940895</v>
      </c>
      <c r="H123" s="94">
        <f t="shared" si="11"/>
        <v>8.8633188131832021</v>
      </c>
      <c r="I123" s="94">
        <f t="shared" si="11"/>
        <v>10.192816635160682</v>
      </c>
      <c r="J123" s="94">
        <f t="shared" si="11"/>
        <v>11.721739130434784</v>
      </c>
      <c r="K123" s="98">
        <f t="shared" si="13"/>
        <v>13.48</v>
      </c>
      <c r="L123" s="94">
        <f t="shared" si="12"/>
        <v>15.501999999999999</v>
      </c>
      <c r="M123" s="94">
        <f t="shared" si="12"/>
        <v>17.827299999999997</v>
      </c>
      <c r="N123" s="94">
        <f t="shared" si="12"/>
        <v>20.501394999999995</v>
      </c>
      <c r="O123" s="94">
        <f t="shared" si="12"/>
        <v>23.576604249999992</v>
      </c>
      <c r="P123" s="94">
        <f t="shared" si="12"/>
        <v>27.11309488749999</v>
      </c>
      <c r="Q123" s="159">
        <f t="shared" si="12"/>
        <v>31.180059120624986</v>
      </c>
      <c r="R123" s="159">
        <f t="shared" si="12"/>
        <v>35.857067988718732</v>
      </c>
      <c r="S123" s="159">
        <f t="shared" si="12"/>
        <v>41.235628187026542</v>
      </c>
      <c r="T123" s="159">
        <f t="shared" si="12"/>
        <v>47.42097241508052</v>
      </c>
      <c r="U123" s="159">
        <f t="shared" si="12"/>
        <v>54.534118277342593</v>
      </c>
      <c r="V123" s="159">
        <f t="shared" si="12"/>
        <v>62.714236018943978</v>
      </c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</row>
    <row r="124" spans="2:48" x14ac:dyDescent="0.25">
      <c r="B124" s="76">
        <v>70</v>
      </c>
      <c r="C124" s="161">
        <f t="shared" si="11"/>
        <v>4.8021870578002002</v>
      </c>
      <c r="D124" s="146">
        <f t="shared" si="11"/>
        <v>5.5225151164702293</v>
      </c>
      <c r="E124" s="146">
        <f t="shared" si="11"/>
        <v>6.3508923839407636</v>
      </c>
      <c r="F124" s="146">
        <f t="shared" si="11"/>
        <v>7.3035262415318778</v>
      </c>
      <c r="G124" s="146">
        <f t="shared" si="11"/>
        <v>8.3990551777616584</v>
      </c>
      <c r="H124" s="146">
        <f t="shared" si="11"/>
        <v>9.6589134544259068</v>
      </c>
      <c r="I124" s="146">
        <f t="shared" si="11"/>
        <v>11.107750472589792</v>
      </c>
      <c r="J124" s="146">
        <f t="shared" si="11"/>
        <v>12.773913043478261</v>
      </c>
      <c r="K124" s="105">
        <f t="shared" si="13"/>
        <v>14.69</v>
      </c>
      <c r="L124" s="146">
        <f t="shared" si="12"/>
        <v>16.8935</v>
      </c>
      <c r="M124" s="146">
        <f t="shared" si="12"/>
        <v>19.427524999999999</v>
      </c>
      <c r="N124" s="146">
        <f t="shared" si="12"/>
        <v>22.341653749999999</v>
      </c>
      <c r="O124" s="146">
        <f t="shared" si="12"/>
        <v>25.692901812499997</v>
      </c>
      <c r="P124" s="146">
        <f t="shared" si="12"/>
        <v>29.546837084374996</v>
      </c>
      <c r="Q124" s="162">
        <f t="shared" si="12"/>
        <v>33.978862647031242</v>
      </c>
      <c r="R124" s="162">
        <f t="shared" si="12"/>
        <v>39.075692044085926</v>
      </c>
      <c r="S124" s="162">
        <f t="shared" si="12"/>
        <v>44.937045850698809</v>
      </c>
      <c r="T124" s="162">
        <f t="shared" si="12"/>
        <v>51.677602728303626</v>
      </c>
      <c r="U124" s="162">
        <f t="shared" si="12"/>
        <v>59.429243137549165</v>
      </c>
      <c r="V124" s="162">
        <f t="shared" si="12"/>
        <v>68.34362960818153</v>
      </c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</row>
    <row r="125" spans="2:48" x14ac:dyDescent="0.25">
      <c r="B125" s="76">
        <v>80</v>
      </c>
      <c r="C125" s="158">
        <f t="shared" si="11"/>
        <v>5.1519719558155987</v>
      </c>
      <c r="D125" s="94">
        <f t="shared" si="11"/>
        <v>5.9247677491879385</v>
      </c>
      <c r="E125" s="94">
        <f t="shared" si="11"/>
        <v>6.8134829115661288</v>
      </c>
      <c r="F125" s="94">
        <f t="shared" si="11"/>
        <v>7.8355053483010479</v>
      </c>
      <c r="G125" s="94">
        <f t="shared" si="11"/>
        <v>9.0108311505462044</v>
      </c>
      <c r="H125" s="94">
        <f t="shared" si="11"/>
        <v>10.362455823128135</v>
      </c>
      <c r="I125" s="94">
        <f t="shared" si="11"/>
        <v>11.916824196597355</v>
      </c>
      <c r="J125" s="94">
        <f t="shared" si="11"/>
        <v>13.704347826086957</v>
      </c>
      <c r="K125" s="98">
        <f t="shared" si="13"/>
        <v>15.76</v>
      </c>
      <c r="L125" s="94">
        <f t="shared" si="12"/>
        <v>18.123999999999999</v>
      </c>
      <c r="M125" s="94">
        <f t="shared" si="12"/>
        <v>20.842599999999997</v>
      </c>
      <c r="N125" s="94">
        <f t="shared" si="12"/>
        <v>23.968989999999994</v>
      </c>
      <c r="O125" s="94">
        <f t="shared" si="12"/>
        <v>27.564338499999991</v>
      </c>
      <c r="P125" s="94">
        <f t="shared" si="12"/>
        <v>31.698989274999988</v>
      </c>
      <c r="Q125" s="159">
        <f t="shared" si="12"/>
        <v>36.453837666249981</v>
      </c>
      <c r="R125" s="159">
        <f t="shared" si="12"/>
        <v>41.921913316187478</v>
      </c>
      <c r="S125" s="159">
        <f t="shared" si="12"/>
        <v>48.210200313615594</v>
      </c>
      <c r="T125" s="159">
        <f t="shared" si="12"/>
        <v>55.441730360657928</v>
      </c>
      <c r="U125" s="159">
        <f t="shared" si="12"/>
        <v>63.757989914756614</v>
      </c>
      <c r="V125" s="159">
        <f t="shared" si="12"/>
        <v>73.321688401970107</v>
      </c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</row>
    <row r="126" spans="2:48" x14ac:dyDescent="0.25">
      <c r="B126" s="76">
        <v>90</v>
      </c>
      <c r="C126" s="158">
        <f t="shared" si="11"/>
        <v>5.5932893505079253</v>
      </c>
      <c r="D126" s="94">
        <f t="shared" si="11"/>
        <v>6.4322827530841131</v>
      </c>
      <c r="E126" s="94">
        <f t="shared" si="11"/>
        <v>7.3971251660467292</v>
      </c>
      <c r="F126" s="94">
        <f t="shared" si="11"/>
        <v>8.5066939409537383</v>
      </c>
      <c r="G126" s="94">
        <f t="shared" si="11"/>
        <v>9.782698032096798</v>
      </c>
      <c r="H126" s="94">
        <f t="shared" si="11"/>
        <v>11.250102736911318</v>
      </c>
      <c r="I126" s="94">
        <f t="shared" si="11"/>
        <v>12.937618147448015</v>
      </c>
      <c r="J126" s="94">
        <f t="shared" si="11"/>
        <v>14.878260869565217</v>
      </c>
      <c r="K126" s="98">
        <f t="shared" si="13"/>
        <v>17.11</v>
      </c>
      <c r="L126" s="94">
        <f t="shared" si="12"/>
        <v>19.676499999999997</v>
      </c>
      <c r="M126" s="94">
        <f t="shared" si="12"/>
        <v>22.627974999999996</v>
      </c>
      <c r="N126" s="94">
        <f t="shared" si="12"/>
        <v>26.022171249999992</v>
      </c>
      <c r="O126" s="94">
        <f t="shared" si="12"/>
        <v>29.92549693749999</v>
      </c>
      <c r="P126" s="94">
        <f t="shared" si="12"/>
        <v>34.414321478124982</v>
      </c>
      <c r="Q126" s="159">
        <f t="shared" si="12"/>
        <v>39.576469699843727</v>
      </c>
      <c r="R126" s="159">
        <f t="shared" si="12"/>
        <v>45.512940154820285</v>
      </c>
      <c r="S126" s="159">
        <f t="shared" si="12"/>
        <v>52.339881178043321</v>
      </c>
      <c r="T126" s="159">
        <f t="shared" si="12"/>
        <v>60.190863354749816</v>
      </c>
      <c r="U126" s="159">
        <f t="shared" si="12"/>
        <v>69.21949285796228</v>
      </c>
      <c r="V126" s="159">
        <f t="shared" si="12"/>
        <v>79.602416786656619</v>
      </c>
      <c r="Z126" s="94"/>
      <c r="AA126" s="94"/>
      <c r="AB126" s="94"/>
      <c r="AC126" s="94"/>
      <c r="AD126" s="157"/>
      <c r="AH126"/>
      <c r="AI126"/>
      <c r="AJ126"/>
      <c r="AK126"/>
      <c r="AL126"/>
      <c r="AM126"/>
      <c r="AN126"/>
      <c r="AO126"/>
      <c r="AP126"/>
      <c r="AQ126"/>
      <c r="AR126"/>
    </row>
    <row r="127" spans="2:48" x14ac:dyDescent="0.25">
      <c r="B127" s="76">
        <v>100</v>
      </c>
      <c r="C127" s="164">
        <f t="shared" si="11"/>
        <v>6.0149926387694812</v>
      </c>
      <c r="D127" s="144">
        <f t="shared" si="11"/>
        <v>6.9172415345849032</v>
      </c>
      <c r="E127" s="144">
        <f t="shared" si="11"/>
        <v>7.954827764772638</v>
      </c>
      <c r="F127" s="144">
        <f t="shared" si="11"/>
        <v>9.148051929488533</v>
      </c>
      <c r="G127" s="144">
        <f t="shared" si="11"/>
        <v>10.520259718911813</v>
      </c>
      <c r="H127" s="144">
        <f t="shared" si="11"/>
        <v>12.098298676748584</v>
      </c>
      <c r="I127" s="144">
        <f t="shared" si="11"/>
        <v>13.913043478260871</v>
      </c>
      <c r="J127" s="144">
        <f t="shared" si="11"/>
        <v>16</v>
      </c>
      <c r="K127" s="165">
        <f t="shared" si="13"/>
        <v>18.399999999999999</v>
      </c>
      <c r="L127" s="144">
        <f t="shared" si="12"/>
        <v>21.159999999999997</v>
      </c>
      <c r="M127" s="144">
        <f t="shared" si="12"/>
        <v>24.333999999999993</v>
      </c>
      <c r="N127" s="144">
        <f t="shared" si="12"/>
        <v>27.984099999999991</v>
      </c>
      <c r="O127" s="144">
        <f t="shared" si="12"/>
        <v>32.18171499999999</v>
      </c>
      <c r="P127" s="144">
        <f t="shared" si="12"/>
        <v>37.008972249999985</v>
      </c>
      <c r="Q127" s="166">
        <f t="shared" si="12"/>
        <v>42.560318087499979</v>
      </c>
      <c r="R127" s="166">
        <f t="shared" si="12"/>
        <v>48.944365800624972</v>
      </c>
      <c r="S127" s="166">
        <f t="shared" si="12"/>
        <v>56.286020670718713</v>
      </c>
      <c r="T127" s="166">
        <f t="shared" si="12"/>
        <v>64.728923771326521</v>
      </c>
      <c r="U127" s="166">
        <f t="shared" si="12"/>
        <v>74.438262337025492</v>
      </c>
      <c r="V127" s="166">
        <f t="shared" si="12"/>
        <v>85.604001687579313</v>
      </c>
      <c r="Z127" s="94"/>
      <c r="AA127" s="94"/>
      <c r="AB127" s="94"/>
      <c r="AC127" s="94"/>
      <c r="AD127" s="157"/>
      <c r="AH127"/>
      <c r="AI127"/>
      <c r="AJ127"/>
      <c r="AK127"/>
      <c r="AL127"/>
      <c r="AM127"/>
      <c r="AN127"/>
      <c r="AO127"/>
      <c r="AP127"/>
      <c r="AQ127"/>
      <c r="AR127"/>
    </row>
    <row r="128" spans="2:48" ht="15.75" thickBot="1" x14ac:dyDescent="0.3">
      <c r="AH128"/>
      <c r="AI128"/>
      <c r="AJ128"/>
      <c r="AK128"/>
      <c r="AL128"/>
      <c r="AM128"/>
      <c r="AN128"/>
      <c r="AO128"/>
      <c r="AP128"/>
      <c r="AQ128"/>
      <c r="AR128"/>
    </row>
    <row r="129" spans="1:44" x14ac:dyDescent="0.25">
      <c r="A129" s="172"/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4"/>
      <c r="AH129"/>
      <c r="AI129"/>
      <c r="AJ129"/>
      <c r="AK129"/>
      <c r="AL129"/>
      <c r="AM129"/>
      <c r="AN129"/>
      <c r="AO129"/>
      <c r="AP129"/>
      <c r="AQ129"/>
      <c r="AR129"/>
    </row>
    <row r="130" spans="1:44" x14ac:dyDescent="0.25">
      <c r="A130" s="175" t="s">
        <v>176</v>
      </c>
      <c r="B130" s="176" t="s">
        <v>174</v>
      </c>
      <c r="C130" s="177"/>
      <c r="D130" s="176" t="s">
        <v>175</v>
      </c>
      <c r="E130" s="178"/>
      <c r="F130" s="47"/>
      <c r="G130" s="47"/>
      <c r="H130" s="47"/>
      <c r="I130" s="47"/>
      <c r="J130" s="47"/>
      <c r="K130" s="47"/>
      <c r="L130" s="177"/>
      <c r="M130" s="47"/>
      <c r="N130" s="47"/>
      <c r="O130" s="47"/>
      <c r="P130" s="47"/>
      <c r="Q130" s="47"/>
      <c r="R130" s="47"/>
      <c r="S130" s="47"/>
      <c r="T130" s="47"/>
      <c r="U130" s="47"/>
      <c r="V130" s="179"/>
      <c r="AH130"/>
      <c r="AI130"/>
      <c r="AJ130"/>
      <c r="AK130"/>
      <c r="AL130"/>
      <c r="AM130"/>
      <c r="AN130"/>
      <c r="AO130"/>
      <c r="AP130"/>
      <c r="AQ130"/>
      <c r="AR130"/>
    </row>
    <row r="131" spans="1:44" x14ac:dyDescent="0.25">
      <c r="A131" s="180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179"/>
      <c r="AH131"/>
      <c r="AI131"/>
      <c r="AJ131"/>
      <c r="AK131"/>
      <c r="AL131"/>
      <c r="AM131"/>
      <c r="AN131"/>
      <c r="AO131"/>
      <c r="AP131"/>
      <c r="AQ131"/>
      <c r="AR131"/>
    </row>
    <row r="132" spans="1:44" x14ac:dyDescent="0.25">
      <c r="A132" s="180" t="s">
        <v>168</v>
      </c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179"/>
      <c r="AH132"/>
      <c r="AI132"/>
      <c r="AJ132"/>
      <c r="AK132"/>
      <c r="AL132"/>
      <c r="AM132"/>
      <c r="AN132"/>
      <c r="AO132"/>
      <c r="AP132"/>
      <c r="AQ132"/>
      <c r="AR132"/>
    </row>
    <row r="133" spans="1:44" x14ac:dyDescent="0.25">
      <c r="A133" s="181" t="s">
        <v>17</v>
      </c>
      <c r="B133" s="47"/>
      <c r="C133" s="182" t="s">
        <v>142</v>
      </c>
      <c r="D133" s="182" t="s">
        <v>143</v>
      </c>
      <c r="E133" s="182" t="s">
        <v>144</v>
      </c>
      <c r="F133" s="183" t="s">
        <v>145</v>
      </c>
      <c r="G133" s="183" t="s">
        <v>146</v>
      </c>
      <c r="H133" s="183" t="s">
        <v>147</v>
      </c>
      <c r="I133" s="183" t="s">
        <v>148</v>
      </c>
      <c r="J133" s="183" t="s">
        <v>149</v>
      </c>
      <c r="K133" s="183" t="s">
        <v>150</v>
      </c>
      <c r="L133" s="183" t="s">
        <v>151</v>
      </c>
      <c r="M133" s="183" t="s">
        <v>152</v>
      </c>
      <c r="N133" s="183" t="s">
        <v>153</v>
      </c>
      <c r="O133" s="183" t="s">
        <v>154</v>
      </c>
      <c r="P133" s="183" t="s">
        <v>155</v>
      </c>
      <c r="Q133" s="184" t="s">
        <v>156</v>
      </c>
      <c r="R133" s="183" t="s">
        <v>157</v>
      </c>
      <c r="S133" s="183" t="s">
        <v>158</v>
      </c>
      <c r="T133" s="183" t="s">
        <v>159</v>
      </c>
      <c r="U133" s="183" t="s">
        <v>160</v>
      </c>
      <c r="V133" s="185" t="s">
        <v>161</v>
      </c>
      <c r="AH133"/>
      <c r="AI133"/>
      <c r="AJ133"/>
      <c r="AK133"/>
      <c r="AL133"/>
      <c r="AM133"/>
      <c r="AN133"/>
      <c r="AO133"/>
      <c r="AP133"/>
      <c r="AQ133"/>
      <c r="AR133"/>
    </row>
    <row r="134" spans="1:44" x14ac:dyDescent="0.25">
      <c r="A134" s="186"/>
      <c r="B134" s="47"/>
      <c r="C134" s="187" t="s">
        <v>33</v>
      </c>
      <c r="D134" s="188" t="s">
        <v>16</v>
      </c>
      <c r="E134" s="188" t="s">
        <v>15</v>
      </c>
      <c r="F134" s="189" t="s">
        <v>14</v>
      </c>
      <c r="G134" s="189" t="s">
        <v>13</v>
      </c>
      <c r="H134" s="189" t="s">
        <v>3</v>
      </c>
      <c r="I134" s="189" t="s">
        <v>4</v>
      </c>
      <c r="J134" s="189" t="s">
        <v>5</v>
      </c>
      <c r="K134" s="189" t="s">
        <v>6</v>
      </c>
      <c r="L134" s="189" t="s">
        <v>20</v>
      </c>
      <c r="M134" s="189" t="s">
        <v>21</v>
      </c>
      <c r="N134" s="189" t="s">
        <v>22</v>
      </c>
      <c r="O134" s="189" t="s">
        <v>23</v>
      </c>
      <c r="P134" s="189" t="s">
        <v>24</v>
      </c>
      <c r="Q134" s="188" t="s">
        <v>25</v>
      </c>
      <c r="R134" s="188" t="s">
        <v>35</v>
      </c>
      <c r="S134" s="188" t="s">
        <v>36</v>
      </c>
      <c r="T134" s="188" t="s">
        <v>37</v>
      </c>
      <c r="U134" s="188" t="s">
        <v>38</v>
      </c>
      <c r="V134" s="190" t="s">
        <v>39</v>
      </c>
      <c r="AH134"/>
      <c r="AI134"/>
      <c r="AJ134"/>
      <c r="AK134"/>
      <c r="AL134"/>
      <c r="AM134"/>
      <c r="AN134"/>
      <c r="AO134"/>
      <c r="AP134"/>
      <c r="AQ134"/>
      <c r="AR134"/>
    </row>
    <row r="135" spans="1:44" x14ac:dyDescent="0.25">
      <c r="A135" s="186"/>
      <c r="B135" s="191" t="s">
        <v>139</v>
      </c>
      <c r="C135" s="192">
        <f>C137-(E135-D135)</f>
        <v>5.0959328192340205</v>
      </c>
      <c r="D135" s="193">
        <f t="shared" ref="D135:V135" si="14">((C104+D104)/2)+0.01</f>
        <v>6.0052150814517882</v>
      </c>
      <c r="E135" s="193">
        <f t="shared" si="14"/>
        <v>6.904497343669556</v>
      </c>
      <c r="F135" s="193">
        <f t="shared" si="14"/>
        <v>7.9386719452199888</v>
      </c>
      <c r="G135" s="193">
        <f t="shared" si="14"/>
        <v>9.1279727370029864</v>
      </c>
      <c r="H135" s="193">
        <f t="shared" si="14"/>
        <v>10.495668647553433</v>
      </c>
      <c r="I135" s="193">
        <f t="shared" si="14"/>
        <v>12.068518944686447</v>
      </c>
      <c r="J135" s="193">
        <f t="shared" si="14"/>
        <v>13.877296786389413</v>
      </c>
      <c r="K135" s="193">
        <f t="shared" si="14"/>
        <v>15.957391304347825</v>
      </c>
      <c r="L135" s="193">
        <f t="shared" si="14"/>
        <v>18.349499999999999</v>
      </c>
      <c r="M135" s="193">
        <f t="shared" si="14"/>
        <v>21.100424999999998</v>
      </c>
      <c r="N135" s="193">
        <f t="shared" si="14"/>
        <v>24.263988749999992</v>
      </c>
      <c r="O135" s="193">
        <f t="shared" si="14"/>
        <v>27.902087062499991</v>
      </c>
      <c r="P135" s="193">
        <f t="shared" si="14"/>
        <v>32.085900121874985</v>
      </c>
      <c r="Q135" s="193">
        <f t="shared" si="14"/>
        <v>36.897285140156235</v>
      </c>
      <c r="R135" s="193">
        <f t="shared" si="14"/>
        <v>42.430377911179669</v>
      </c>
      <c r="S135" s="193">
        <f t="shared" si="14"/>
        <v>48.79343459785661</v>
      </c>
      <c r="T135" s="193">
        <f t="shared" si="14"/>
        <v>56.110949787535098</v>
      </c>
      <c r="U135" s="193">
        <f t="shared" si="14"/>
        <v>64.526092255665361</v>
      </c>
      <c r="V135" s="194">
        <f t="shared" si="14"/>
        <v>74.203506094015154</v>
      </c>
      <c r="AH135"/>
      <c r="AI135"/>
      <c r="AJ135"/>
      <c r="AK135"/>
      <c r="AL135"/>
      <c r="AM135"/>
      <c r="AN135"/>
      <c r="AO135"/>
      <c r="AP135"/>
      <c r="AQ135"/>
      <c r="AR135"/>
    </row>
    <row r="136" spans="1:44" x14ac:dyDescent="0.25">
      <c r="A136" s="186"/>
      <c r="B136" s="195" t="s">
        <v>141</v>
      </c>
      <c r="C136" s="196">
        <f t="shared" ref="C136:V136" si="15">C104</f>
        <v>5.5769442618156173</v>
      </c>
      <c r="D136" s="196">
        <f t="shared" si="15"/>
        <v>6.4134859010879595</v>
      </c>
      <c r="E136" s="196">
        <f t="shared" si="15"/>
        <v>7.375508786251153</v>
      </c>
      <c r="F136" s="196">
        <f t="shared" si="15"/>
        <v>8.4818351041888249</v>
      </c>
      <c r="G136" s="196">
        <f t="shared" si="15"/>
        <v>9.7541103698171483</v>
      </c>
      <c r="H136" s="196">
        <f t="shared" si="15"/>
        <v>11.217226925289719</v>
      </c>
      <c r="I136" s="196">
        <f t="shared" si="15"/>
        <v>12.899810964083176</v>
      </c>
      <c r="J136" s="196">
        <f t="shared" si="15"/>
        <v>14.834782608695653</v>
      </c>
      <c r="K136" s="196">
        <f t="shared" si="15"/>
        <v>17.059999999999999</v>
      </c>
      <c r="L136" s="196">
        <f t="shared" si="15"/>
        <v>19.618999999999996</v>
      </c>
      <c r="M136" s="196">
        <f t="shared" si="15"/>
        <v>22.561849999999993</v>
      </c>
      <c r="N136" s="196">
        <f t="shared" si="15"/>
        <v>25.946127499999989</v>
      </c>
      <c r="O136" s="196">
        <f t="shared" si="15"/>
        <v>29.838046624999986</v>
      </c>
      <c r="P136" s="196">
        <f t="shared" si="15"/>
        <v>34.313753618749985</v>
      </c>
      <c r="Q136" s="196">
        <f t="shared" si="15"/>
        <v>39.460816661562482</v>
      </c>
      <c r="R136" s="196">
        <f t="shared" si="15"/>
        <v>45.379939160796852</v>
      </c>
      <c r="S136" s="196">
        <f t="shared" si="15"/>
        <v>52.186930034916372</v>
      </c>
      <c r="T136" s="196">
        <f t="shared" si="15"/>
        <v>60.014969540153821</v>
      </c>
      <c r="U136" s="196">
        <f t="shared" si="15"/>
        <v>69.017214971176884</v>
      </c>
      <c r="V136" s="197">
        <f t="shared" si="15"/>
        <v>79.369797216853414</v>
      </c>
      <c r="AH136"/>
      <c r="AI136"/>
      <c r="AJ136"/>
      <c r="AK136"/>
      <c r="AL136"/>
      <c r="AM136"/>
      <c r="AN136"/>
      <c r="AO136"/>
      <c r="AP136"/>
      <c r="AQ136"/>
      <c r="AR136"/>
    </row>
    <row r="137" spans="1:44" x14ac:dyDescent="0.25">
      <c r="A137" s="186"/>
      <c r="B137" s="191" t="s">
        <v>140</v>
      </c>
      <c r="C137" s="193">
        <f t="shared" ref="C137:U137" si="16">(C104+D104)/2</f>
        <v>5.9952150814517884</v>
      </c>
      <c r="D137" s="193">
        <f t="shared" si="16"/>
        <v>6.8944973436695562</v>
      </c>
      <c r="E137" s="193">
        <f t="shared" si="16"/>
        <v>7.928671945219989</v>
      </c>
      <c r="F137" s="193">
        <f t="shared" si="16"/>
        <v>9.1179727370029866</v>
      </c>
      <c r="G137" s="193">
        <f t="shared" si="16"/>
        <v>10.485668647553434</v>
      </c>
      <c r="H137" s="193">
        <f t="shared" si="16"/>
        <v>12.058518944686448</v>
      </c>
      <c r="I137" s="193">
        <f t="shared" si="16"/>
        <v>13.867296786389414</v>
      </c>
      <c r="J137" s="193">
        <f t="shared" si="16"/>
        <v>15.947391304347825</v>
      </c>
      <c r="K137" s="193">
        <f t="shared" si="16"/>
        <v>18.339499999999997</v>
      </c>
      <c r="L137" s="193">
        <f t="shared" si="16"/>
        <v>21.090424999999996</v>
      </c>
      <c r="M137" s="193">
        <f t="shared" si="16"/>
        <v>24.253988749999991</v>
      </c>
      <c r="N137" s="193">
        <f t="shared" si="16"/>
        <v>27.892087062499989</v>
      </c>
      <c r="O137" s="193">
        <f t="shared" si="16"/>
        <v>32.075900121874987</v>
      </c>
      <c r="P137" s="193">
        <f t="shared" si="16"/>
        <v>36.887285140156237</v>
      </c>
      <c r="Q137" s="193">
        <f t="shared" si="16"/>
        <v>42.420377911179671</v>
      </c>
      <c r="R137" s="193">
        <f t="shared" si="16"/>
        <v>48.783434597856612</v>
      </c>
      <c r="S137" s="193">
        <f t="shared" si="16"/>
        <v>56.1009497875351</v>
      </c>
      <c r="T137" s="193">
        <f t="shared" si="16"/>
        <v>64.516092255665356</v>
      </c>
      <c r="U137" s="193">
        <f t="shared" si="16"/>
        <v>74.193506094015149</v>
      </c>
      <c r="V137" s="198">
        <f>(U137-T137)+V135</f>
        <v>83.880919932364947</v>
      </c>
      <c r="AH137"/>
      <c r="AI137"/>
      <c r="AJ137"/>
      <c r="AK137"/>
      <c r="AL137"/>
      <c r="AM137"/>
      <c r="AN137"/>
      <c r="AO137"/>
      <c r="AP137"/>
      <c r="AQ137"/>
      <c r="AR137"/>
    </row>
    <row r="138" spans="1:44" x14ac:dyDescent="0.25">
      <c r="A138" s="186"/>
      <c r="B138" s="199" t="s">
        <v>138</v>
      </c>
      <c r="C138" s="200">
        <f t="shared" ref="C138:V138" si="17">SUM(C135:C137)/2</f>
        <v>8.3340460812507136</v>
      </c>
      <c r="D138" s="200">
        <f t="shared" si="17"/>
        <v>9.6565991631046515</v>
      </c>
      <c r="E138" s="200">
        <f t="shared" si="17"/>
        <v>11.104339037570348</v>
      </c>
      <c r="F138" s="200">
        <f t="shared" si="17"/>
        <v>12.769239893205899</v>
      </c>
      <c r="G138" s="200">
        <f t="shared" si="17"/>
        <v>14.683875877186782</v>
      </c>
      <c r="H138" s="200">
        <f t="shared" si="17"/>
        <v>16.8857072587648</v>
      </c>
      <c r="I138" s="200">
        <f t="shared" si="17"/>
        <v>19.417813347579518</v>
      </c>
      <c r="J138" s="200">
        <f t="shared" si="17"/>
        <v>22.329735349716444</v>
      </c>
      <c r="K138" s="200">
        <f t="shared" si="17"/>
        <v>25.678445652173913</v>
      </c>
      <c r="L138" s="200">
        <f t="shared" si="17"/>
        <v>29.529462499999994</v>
      </c>
      <c r="M138" s="200">
        <f t="shared" si="17"/>
        <v>33.958131874999992</v>
      </c>
      <c r="N138" s="200">
        <f t="shared" si="17"/>
        <v>39.051101656249983</v>
      </c>
      <c r="O138" s="200">
        <f t="shared" si="17"/>
        <v>44.908016904687486</v>
      </c>
      <c r="P138" s="200">
        <f t="shared" si="17"/>
        <v>51.643469440390604</v>
      </c>
      <c r="Q138" s="200">
        <f t="shared" si="17"/>
        <v>59.389239856449194</v>
      </c>
      <c r="R138" s="200">
        <f t="shared" si="17"/>
        <v>68.296875834916563</v>
      </c>
      <c r="S138" s="200">
        <f t="shared" si="17"/>
        <v>78.540657210154052</v>
      </c>
      <c r="T138" s="200">
        <f t="shared" si="17"/>
        <v>90.321005791677138</v>
      </c>
      <c r="U138" s="200">
        <f t="shared" si="17"/>
        <v>103.86840666042869</v>
      </c>
      <c r="V138" s="201">
        <f t="shared" si="17"/>
        <v>118.72711162161676</v>
      </c>
      <c r="AH138"/>
      <c r="AI138"/>
      <c r="AJ138"/>
      <c r="AK138"/>
      <c r="AL138"/>
      <c r="AM138"/>
      <c r="AN138"/>
      <c r="AO138"/>
      <c r="AP138"/>
      <c r="AQ138"/>
      <c r="AR138"/>
    </row>
    <row r="139" spans="1:44" x14ac:dyDescent="0.25">
      <c r="A139" s="186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179"/>
      <c r="AH139"/>
      <c r="AI139"/>
      <c r="AJ139"/>
      <c r="AK139"/>
      <c r="AL139"/>
      <c r="AM139"/>
      <c r="AN139"/>
      <c r="AO139"/>
      <c r="AP139"/>
      <c r="AQ139"/>
      <c r="AR139"/>
    </row>
    <row r="140" spans="1:44" x14ac:dyDescent="0.25">
      <c r="A140" s="186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179"/>
      <c r="AH140"/>
      <c r="AI140"/>
      <c r="AJ140"/>
      <c r="AK140"/>
      <c r="AL140"/>
      <c r="AM140"/>
      <c r="AN140"/>
      <c r="AO140"/>
      <c r="AP140"/>
      <c r="AQ140"/>
      <c r="AR140"/>
    </row>
    <row r="141" spans="1:44" x14ac:dyDescent="0.25">
      <c r="A141" s="186"/>
      <c r="B141" s="47"/>
      <c r="C141" s="182" t="s">
        <v>142</v>
      </c>
      <c r="D141" s="182" t="s">
        <v>143</v>
      </c>
      <c r="E141" s="182" t="s">
        <v>144</v>
      </c>
      <c r="F141" s="183" t="s">
        <v>145</v>
      </c>
      <c r="G141" s="183" t="s">
        <v>146</v>
      </c>
      <c r="H141" s="183" t="s">
        <v>147</v>
      </c>
      <c r="I141" s="183" t="s">
        <v>148</v>
      </c>
      <c r="J141" s="183" t="s">
        <v>149</v>
      </c>
      <c r="K141" s="183" t="s">
        <v>150</v>
      </c>
      <c r="L141" s="183" t="s">
        <v>151</v>
      </c>
      <c r="M141" s="183" t="s">
        <v>152</v>
      </c>
      <c r="N141" s="183" t="s">
        <v>153</v>
      </c>
      <c r="O141" s="183" t="s">
        <v>154</v>
      </c>
      <c r="P141" s="183" t="s">
        <v>155</v>
      </c>
      <c r="Q141" s="184" t="s">
        <v>156</v>
      </c>
      <c r="R141" s="183" t="s">
        <v>157</v>
      </c>
      <c r="S141" s="183" t="s">
        <v>158</v>
      </c>
      <c r="T141" s="183" t="s">
        <v>159</v>
      </c>
      <c r="U141" s="183" t="s">
        <v>160</v>
      </c>
      <c r="V141" s="185" t="s">
        <v>161</v>
      </c>
      <c r="AH141"/>
      <c r="AI141"/>
      <c r="AJ141"/>
      <c r="AK141"/>
      <c r="AL141"/>
      <c r="AM141"/>
      <c r="AN141"/>
      <c r="AO141"/>
      <c r="AP141"/>
      <c r="AQ141"/>
      <c r="AR141"/>
    </row>
    <row r="142" spans="1:44" x14ac:dyDescent="0.25">
      <c r="A142" s="181" t="s">
        <v>18</v>
      </c>
      <c r="B142" s="47"/>
      <c r="C142" s="187" t="s">
        <v>33</v>
      </c>
      <c r="D142" s="188" t="s">
        <v>16</v>
      </c>
      <c r="E142" s="188" t="s">
        <v>15</v>
      </c>
      <c r="F142" s="189" t="s">
        <v>14</v>
      </c>
      <c r="G142" s="189" t="s">
        <v>13</v>
      </c>
      <c r="H142" s="189" t="s">
        <v>3</v>
      </c>
      <c r="I142" s="189" t="s">
        <v>4</v>
      </c>
      <c r="J142" s="189" t="s">
        <v>5</v>
      </c>
      <c r="K142" s="189" t="s">
        <v>6</v>
      </c>
      <c r="L142" s="189" t="s">
        <v>20</v>
      </c>
      <c r="M142" s="189" t="s">
        <v>21</v>
      </c>
      <c r="N142" s="189" t="s">
        <v>22</v>
      </c>
      <c r="O142" s="189" t="s">
        <v>23</v>
      </c>
      <c r="P142" s="189" t="s">
        <v>24</v>
      </c>
      <c r="Q142" s="188" t="s">
        <v>25</v>
      </c>
      <c r="R142" s="188" t="s">
        <v>35</v>
      </c>
      <c r="S142" s="188" t="s">
        <v>36</v>
      </c>
      <c r="T142" s="188" t="s">
        <v>37</v>
      </c>
      <c r="U142" s="188" t="s">
        <v>38</v>
      </c>
      <c r="V142" s="190" t="s">
        <v>39</v>
      </c>
      <c r="AH142"/>
      <c r="AI142"/>
      <c r="AJ142"/>
      <c r="AK142"/>
      <c r="AL142"/>
      <c r="AM142"/>
      <c r="AN142"/>
      <c r="AO142"/>
      <c r="AP142"/>
      <c r="AQ142"/>
      <c r="AR142"/>
    </row>
    <row r="143" spans="1:44" x14ac:dyDescent="0.25">
      <c r="A143" s="186"/>
      <c r="B143" s="191" t="s">
        <v>139</v>
      </c>
      <c r="C143" s="192">
        <f>C145-(E143-D143)</f>
        <v>4.387998424064933</v>
      </c>
      <c r="D143" s="193">
        <f t="shared" ref="D143:V143" si="18">((C124+D124)/2)+0.01</f>
        <v>5.1723510871352145</v>
      </c>
      <c r="E143" s="193">
        <f t="shared" si="18"/>
        <v>5.9467037502054962</v>
      </c>
      <c r="F143" s="193">
        <f t="shared" si="18"/>
        <v>6.83720931273632</v>
      </c>
      <c r="G143" s="193">
        <f t="shared" si="18"/>
        <v>7.8612907096467683</v>
      </c>
      <c r="H143" s="193">
        <f t="shared" si="18"/>
        <v>9.0389843160937833</v>
      </c>
      <c r="I143" s="193">
        <f t="shared" si="18"/>
        <v>10.393331963507849</v>
      </c>
      <c r="J143" s="193">
        <f t="shared" si="18"/>
        <v>11.950831758034026</v>
      </c>
      <c r="K143" s="193">
        <f t="shared" si="18"/>
        <v>13.74195652173913</v>
      </c>
      <c r="L143" s="193">
        <f t="shared" si="18"/>
        <v>15.80175</v>
      </c>
      <c r="M143" s="193">
        <f t="shared" si="18"/>
        <v>18.170512500000001</v>
      </c>
      <c r="N143" s="193">
        <f t="shared" si="18"/>
        <v>20.894589374999999</v>
      </c>
      <c r="O143" s="193">
        <f t="shared" si="18"/>
        <v>24.02727778125</v>
      </c>
      <c r="P143" s="193">
        <f t="shared" si="18"/>
        <v>27.6298694484375</v>
      </c>
      <c r="Q143" s="193">
        <f t="shared" si="18"/>
        <v>31.772849865703119</v>
      </c>
      <c r="R143" s="193">
        <f t="shared" si="18"/>
        <v>36.537277345558586</v>
      </c>
      <c r="S143" s="193">
        <f t="shared" si="18"/>
        <v>42.016368947392365</v>
      </c>
      <c r="T143" s="193">
        <f t="shared" si="18"/>
        <v>48.317324289501215</v>
      </c>
      <c r="U143" s="193">
        <f t="shared" si="18"/>
        <v>55.563422932926393</v>
      </c>
      <c r="V143" s="194">
        <f t="shared" si="18"/>
        <v>63.896436372865345</v>
      </c>
      <c r="AH143"/>
      <c r="AI143"/>
      <c r="AJ143"/>
      <c r="AK143"/>
      <c r="AL143"/>
      <c r="AM143"/>
      <c r="AN143"/>
      <c r="AO143"/>
      <c r="AP143"/>
      <c r="AQ143"/>
      <c r="AR143"/>
    </row>
    <row r="144" spans="1:44" x14ac:dyDescent="0.25">
      <c r="A144" s="186"/>
      <c r="B144" s="195" t="s">
        <v>141</v>
      </c>
      <c r="C144" s="196">
        <f t="shared" ref="C144:V144" si="19">C124</f>
        <v>4.8021870578002002</v>
      </c>
      <c r="D144" s="196">
        <f t="shared" si="19"/>
        <v>5.5225151164702293</v>
      </c>
      <c r="E144" s="196">
        <f t="shared" si="19"/>
        <v>6.3508923839407636</v>
      </c>
      <c r="F144" s="196">
        <f t="shared" si="19"/>
        <v>7.3035262415318778</v>
      </c>
      <c r="G144" s="196">
        <f t="shared" si="19"/>
        <v>8.3990551777616584</v>
      </c>
      <c r="H144" s="196">
        <f t="shared" si="19"/>
        <v>9.6589134544259068</v>
      </c>
      <c r="I144" s="196">
        <f t="shared" si="19"/>
        <v>11.107750472589792</v>
      </c>
      <c r="J144" s="196">
        <f t="shared" si="19"/>
        <v>12.773913043478261</v>
      </c>
      <c r="K144" s="196">
        <f t="shared" si="19"/>
        <v>14.69</v>
      </c>
      <c r="L144" s="196">
        <f t="shared" si="19"/>
        <v>16.8935</v>
      </c>
      <c r="M144" s="196">
        <f t="shared" si="19"/>
        <v>19.427524999999999</v>
      </c>
      <c r="N144" s="196">
        <f t="shared" si="19"/>
        <v>22.341653749999999</v>
      </c>
      <c r="O144" s="196">
        <f t="shared" si="19"/>
        <v>25.692901812499997</v>
      </c>
      <c r="P144" s="196">
        <f t="shared" si="19"/>
        <v>29.546837084374996</v>
      </c>
      <c r="Q144" s="196">
        <f t="shared" si="19"/>
        <v>33.978862647031242</v>
      </c>
      <c r="R144" s="196">
        <f t="shared" si="19"/>
        <v>39.075692044085926</v>
      </c>
      <c r="S144" s="196">
        <f t="shared" si="19"/>
        <v>44.937045850698809</v>
      </c>
      <c r="T144" s="196">
        <f t="shared" si="19"/>
        <v>51.677602728303626</v>
      </c>
      <c r="U144" s="196">
        <f t="shared" si="19"/>
        <v>59.429243137549165</v>
      </c>
      <c r="V144" s="197">
        <f t="shared" si="19"/>
        <v>68.34362960818153</v>
      </c>
      <c r="AH144"/>
      <c r="AI144"/>
      <c r="AJ144"/>
      <c r="AK144"/>
      <c r="AL144"/>
      <c r="AM144"/>
      <c r="AN144"/>
      <c r="AO144"/>
      <c r="AP144"/>
      <c r="AQ144"/>
      <c r="AR144"/>
    </row>
    <row r="145" spans="1:49" x14ac:dyDescent="0.25">
      <c r="A145" s="186"/>
      <c r="B145" s="191" t="s">
        <v>140</v>
      </c>
      <c r="C145" s="193">
        <f t="shared" ref="C145:U145" si="20">(C124+D124)/2</f>
        <v>5.1623510871352147</v>
      </c>
      <c r="D145" s="193">
        <f t="shared" si="20"/>
        <v>5.9367037502054965</v>
      </c>
      <c r="E145" s="193">
        <f t="shared" si="20"/>
        <v>6.8272093127363203</v>
      </c>
      <c r="F145" s="193">
        <f t="shared" si="20"/>
        <v>7.8512907096467686</v>
      </c>
      <c r="G145" s="193">
        <f t="shared" si="20"/>
        <v>9.0289843160937835</v>
      </c>
      <c r="H145" s="193">
        <f t="shared" si="20"/>
        <v>10.38333196350785</v>
      </c>
      <c r="I145" s="193">
        <f t="shared" si="20"/>
        <v>11.940831758034026</v>
      </c>
      <c r="J145" s="193">
        <f t="shared" si="20"/>
        <v>13.73195652173913</v>
      </c>
      <c r="K145" s="193">
        <f t="shared" si="20"/>
        <v>15.79175</v>
      </c>
      <c r="L145" s="193">
        <f t="shared" si="20"/>
        <v>18.160512499999999</v>
      </c>
      <c r="M145" s="193">
        <f t="shared" si="20"/>
        <v>20.884589374999997</v>
      </c>
      <c r="N145" s="193">
        <f t="shared" si="20"/>
        <v>24.017277781249998</v>
      </c>
      <c r="O145" s="193">
        <f t="shared" si="20"/>
        <v>27.619869448437498</v>
      </c>
      <c r="P145" s="193">
        <f t="shared" si="20"/>
        <v>31.762849865703117</v>
      </c>
      <c r="Q145" s="193">
        <f t="shared" si="20"/>
        <v>36.527277345558588</v>
      </c>
      <c r="R145" s="193">
        <f t="shared" si="20"/>
        <v>42.006368947392367</v>
      </c>
      <c r="S145" s="193">
        <f t="shared" si="20"/>
        <v>48.307324289501217</v>
      </c>
      <c r="T145" s="193">
        <f t="shared" si="20"/>
        <v>55.553422932926395</v>
      </c>
      <c r="U145" s="193">
        <f t="shared" si="20"/>
        <v>63.886436372865347</v>
      </c>
      <c r="V145" s="198">
        <f>(U145-T145)+V143</f>
        <v>72.22944981280429</v>
      </c>
      <c r="AH145"/>
      <c r="AI145"/>
      <c r="AJ145"/>
      <c r="AK145"/>
      <c r="AL145"/>
      <c r="AM145"/>
      <c r="AN145"/>
      <c r="AO145"/>
      <c r="AP145"/>
      <c r="AQ145"/>
      <c r="AR145"/>
    </row>
    <row r="146" spans="1:49" x14ac:dyDescent="0.25">
      <c r="A146" s="186"/>
      <c r="B146" s="199" t="s">
        <v>138</v>
      </c>
      <c r="C146" s="200">
        <f t="shared" ref="C146:V146" si="21">SUM(C143:C144)/2</f>
        <v>4.5950927409325661</v>
      </c>
      <c r="D146" s="200">
        <f t="shared" si="21"/>
        <v>5.3474331018027215</v>
      </c>
      <c r="E146" s="200">
        <f t="shared" si="21"/>
        <v>6.1487980670731304</v>
      </c>
      <c r="F146" s="200">
        <f t="shared" si="21"/>
        <v>7.0703677771340985</v>
      </c>
      <c r="G146" s="200">
        <f t="shared" si="21"/>
        <v>8.1301729437042134</v>
      </c>
      <c r="H146" s="200">
        <f t="shared" si="21"/>
        <v>9.3489488852598441</v>
      </c>
      <c r="I146" s="200">
        <f t="shared" si="21"/>
        <v>10.75054121804882</v>
      </c>
      <c r="J146" s="200">
        <f t="shared" si="21"/>
        <v>12.362372400756144</v>
      </c>
      <c r="K146" s="200">
        <f t="shared" si="21"/>
        <v>14.215978260869566</v>
      </c>
      <c r="L146" s="200">
        <f t="shared" si="21"/>
        <v>16.347625000000001</v>
      </c>
      <c r="M146" s="200">
        <f t="shared" si="21"/>
        <v>18.799018750000002</v>
      </c>
      <c r="N146" s="200">
        <f t="shared" si="21"/>
        <v>21.618121562500001</v>
      </c>
      <c r="O146" s="200">
        <f t="shared" si="21"/>
        <v>24.860089796874998</v>
      </c>
      <c r="P146" s="200">
        <f t="shared" si="21"/>
        <v>28.588353266406248</v>
      </c>
      <c r="Q146" s="200">
        <f t="shared" si="21"/>
        <v>32.875856256367179</v>
      </c>
      <c r="R146" s="200">
        <f t="shared" si="21"/>
        <v>37.806484694822259</v>
      </c>
      <c r="S146" s="200">
        <f t="shared" si="21"/>
        <v>43.476707399045587</v>
      </c>
      <c r="T146" s="200">
        <f t="shared" si="21"/>
        <v>49.99746350890242</v>
      </c>
      <c r="U146" s="200">
        <f t="shared" si="21"/>
        <v>57.496333035237782</v>
      </c>
      <c r="V146" s="201">
        <f t="shared" si="21"/>
        <v>66.120032990523441</v>
      </c>
      <c r="AH146"/>
      <c r="AI146"/>
      <c r="AJ146"/>
      <c r="AK146"/>
      <c r="AL146"/>
      <c r="AM146"/>
      <c r="AN146"/>
      <c r="AO146"/>
      <c r="AP146"/>
      <c r="AQ146"/>
      <c r="AR146"/>
    </row>
    <row r="147" spans="1:49" ht="15.75" thickBot="1" x14ac:dyDescent="0.3">
      <c r="A147" s="204"/>
      <c r="B147" s="205"/>
      <c r="C147" s="205"/>
      <c r="D147" s="205"/>
      <c r="E147" s="205"/>
      <c r="F147" s="205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205"/>
      <c r="T147" s="205"/>
      <c r="U147" s="205"/>
      <c r="V147" s="206"/>
      <c r="AH147"/>
      <c r="AI147"/>
      <c r="AJ147"/>
      <c r="AK147"/>
      <c r="AL147"/>
      <c r="AM147"/>
      <c r="AN147"/>
      <c r="AO147"/>
      <c r="AP147"/>
      <c r="AQ147"/>
      <c r="AR147"/>
    </row>
    <row r="148" spans="1:49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AH148"/>
      <c r="AI148"/>
      <c r="AJ148"/>
      <c r="AK148"/>
      <c r="AL148"/>
      <c r="AM148"/>
      <c r="AN148"/>
      <c r="AO148"/>
      <c r="AP148"/>
      <c r="AQ148"/>
      <c r="AR148"/>
    </row>
    <row r="149" spans="1:49" x14ac:dyDescent="0.25">
      <c r="A149" s="47"/>
      <c r="B149" s="47"/>
      <c r="C149" s="207" t="s">
        <v>213</v>
      </c>
      <c r="D149" s="208" t="s">
        <v>34</v>
      </c>
      <c r="E149" s="209" t="s">
        <v>211</v>
      </c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AH149"/>
      <c r="AI149"/>
      <c r="AJ149"/>
      <c r="AK149"/>
      <c r="AL149"/>
      <c r="AM149"/>
      <c r="AN149"/>
      <c r="AO149"/>
      <c r="AP149"/>
      <c r="AQ149"/>
      <c r="AR149"/>
    </row>
    <row r="150" spans="1:49" x14ac:dyDescent="0.25">
      <c r="A150" s="47"/>
      <c r="B150" s="47"/>
      <c r="C150" s="47"/>
      <c r="D150" s="208" t="s">
        <v>212</v>
      </c>
      <c r="E150" s="209" t="s">
        <v>210</v>
      </c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AH150"/>
      <c r="AI150"/>
      <c r="AJ150"/>
      <c r="AK150"/>
      <c r="AL150"/>
      <c r="AM150"/>
      <c r="AN150"/>
      <c r="AO150"/>
      <c r="AP150"/>
      <c r="AQ150"/>
      <c r="AR150"/>
    </row>
    <row r="151" spans="1:49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AH151"/>
      <c r="AI151"/>
      <c r="AJ151"/>
      <c r="AK151"/>
      <c r="AL151"/>
      <c r="AM151"/>
      <c r="AN151"/>
      <c r="AO151"/>
      <c r="AP151"/>
      <c r="AQ151"/>
      <c r="AR151"/>
    </row>
    <row r="152" spans="1:49" ht="15.75" thickBot="1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AH152"/>
      <c r="AI152"/>
      <c r="AJ152"/>
      <c r="AK152"/>
      <c r="AL152"/>
      <c r="AM152"/>
      <c r="AN152"/>
      <c r="AO152"/>
      <c r="AP152"/>
      <c r="AQ152"/>
      <c r="AR152"/>
    </row>
    <row r="153" spans="1:49" ht="15.75" thickBot="1" x14ac:dyDescent="0.3">
      <c r="A153" s="47"/>
      <c r="B153" s="47"/>
      <c r="C153" s="47"/>
      <c r="D153" s="47"/>
      <c r="E153" s="47"/>
      <c r="F153" s="47"/>
      <c r="G153" s="47"/>
      <c r="H153" s="210" t="s">
        <v>221</v>
      </c>
      <c r="I153" s="211"/>
      <c r="J153" s="211"/>
      <c r="K153" s="211"/>
      <c r="L153" s="211"/>
      <c r="M153" s="211"/>
      <c r="N153" s="212"/>
      <c r="P153" s="213" t="s">
        <v>220</v>
      </c>
      <c r="Q153" s="47"/>
      <c r="R153" s="47"/>
      <c r="S153" s="47"/>
      <c r="T153" s="47"/>
      <c r="U153" s="47"/>
      <c r="V153" s="47"/>
    </row>
    <row r="154" spans="1:49" x14ac:dyDescent="0.25">
      <c r="A154" s="47"/>
      <c r="B154" s="214"/>
      <c r="C154" s="47"/>
      <c r="D154" s="47"/>
      <c r="E154" s="47"/>
      <c r="F154" s="47"/>
      <c r="G154" s="47"/>
      <c r="H154" s="47"/>
      <c r="I154" s="47"/>
      <c r="J154" s="214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</row>
    <row r="155" spans="1:49" x14ac:dyDescent="0.25">
      <c r="C155" s="149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</row>
    <row r="156" spans="1:49" x14ac:dyDescent="0.25">
      <c r="B156" s="60"/>
      <c r="C156" s="216">
        <f>D156/$K$157</f>
        <v>0.32690177384616748</v>
      </c>
      <c r="D156" s="216">
        <f t="shared" ref="D156:J156" si="22">E156/$K$157</f>
        <v>0.37593703992309258</v>
      </c>
      <c r="E156" s="216">
        <f t="shared" si="22"/>
        <v>0.43232759591155645</v>
      </c>
      <c r="F156" s="216">
        <f t="shared" si="22"/>
        <v>0.49717673529828987</v>
      </c>
      <c r="G156" s="216">
        <f t="shared" si="22"/>
        <v>0.57175324559303331</v>
      </c>
      <c r="H156" s="216">
        <f t="shared" si="22"/>
        <v>0.65751623243198831</v>
      </c>
      <c r="I156" s="216">
        <f t="shared" si="22"/>
        <v>0.7561436672967865</v>
      </c>
      <c r="J156" s="216">
        <f t="shared" si="22"/>
        <v>0.86956521739130443</v>
      </c>
      <c r="K156" s="74">
        <v>1</v>
      </c>
      <c r="L156" s="216">
        <f>K156*$K$157</f>
        <v>1.1499999999999999</v>
      </c>
      <c r="M156" s="216">
        <f t="shared" ref="M156:U156" si="23">L156*$K$157</f>
        <v>1.3224999999999998</v>
      </c>
      <c r="N156" s="216">
        <f t="shared" si="23"/>
        <v>1.5208749999999995</v>
      </c>
      <c r="O156" s="216">
        <f t="shared" si="23"/>
        <v>1.7490062499999994</v>
      </c>
      <c r="P156" s="216">
        <f t="shared" si="23"/>
        <v>2.0113571874999994</v>
      </c>
      <c r="Q156" s="216">
        <f t="shared" si="23"/>
        <v>2.3130607656249991</v>
      </c>
      <c r="R156" s="216">
        <f t="shared" si="23"/>
        <v>2.6600198804687487</v>
      </c>
      <c r="S156" s="216">
        <f t="shared" si="23"/>
        <v>3.0590228625390607</v>
      </c>
      <c r="T156" s="216">
        <f t="shared" si="23"/>
        <v>3.5178762919199196</v>
      </c>
      <c r="U156" s="216">
        <f t="shared" si="23"/>
        <v>4.0455577357079076</v>
      </c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</row>
    <row r="157" spans="1:49" x14ac:dyDescent="0.25">
      <c r="A157" s="217" t="s">
        <v>163</v>
      </c>
      <c r="J157" s="215" t="s">
        <v>54</v>
      </c>
      <c r="K157" s="218">
        <v>1.1499999999999999</v>
      </c>
      <c r="M157" s="215" t="s">
        <v>55</v>
      </c>
      <c r="N157" s="218">
        <v>2</v>
      </c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</row>
    <row r="158" spans="1:49" x14ac:dyDescent="0.25">
      <c r="A158" s="217" t="s">
        <v>162</v>
      </c>
      <c r="B158" s="151" t="s">
        <v>229</v>
      </c>
      <c r="C158" s="152"/>
      <c r="D158" s="152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2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</row>
    <row r="159" spans="1:49" x14ac:dyDescent="0.25">
      <c r="B159" s="222" t="s">
        <v>57</v>
      </c>
      <c r="C159" s="223"/>
      <c r="D159" s="224">
        <f t="shared" ref="D159:J159" si="24">D176/$K176</f>
        <v>0.40025749822694712</v>
      </c>
      <c r="E159" s="224">
        <f t="shared" si="24"/>
        <v>0.45445044875989793</v>
      </c>
      <c r="F159" s="224">
        <f t="shared" si="24"/>
        <v>0.51677234187279153</v>
      </c>
      <c r="G159" s="224">
        <f t="shared" si="24"/>
        <v>0.5884425189526189</v>
      </c>
      <c r="H159" s="224">
        <f t="shared" si="24"/>
        <v>0.67086322259442055</v>
      </c>
      <c r="I159" s="224">
        <f>I176/$K176</f>
        <v>0.76564703178249238</v>
      </c>
      <c r="J159" s="224">
        <f t="shared" si="24"/>
        <v>0.87464841234877511</v>
      </c>
      <c r="K159" s="223"/>
      <c r="L159" s="224">
        <f>L176/$K176</f>
        <v>1.1441543257989086</v>
      </c>
      <c r="M159" s="224">
        <f t="shared" ref="M159:U159" si="25">M176/$K176</f>
        <v>1.3099318004676537</v>
      </c>
      <c r="N159" s="224">
        <f t="shared" si="25"/>
        <v>1.5005758963367104</v>
      </c>
      <c r="O159" s="224">
        <f t="shared" si="25"/>
        <v>1.7198166065861256</v>
      </c>
      <c r="P159" s="224">
        <f t="shared" si="25"/>
        <v>1.9719434233729531</v>
      </c>
      <c r="Q159" s="224">
        <f t="shared" si="25"/>
        <v>2.2618892626778049</v>
      </c>
      <c r="R159" s="224">
        <f t="shared" si="25"/>
        <v>2.5953269778783845</v>
      </c>
      <c r="S159" s="224">
        <f t="shared" si="25"/>
        <v>2.9787803503590502</v>
      </c>
      <c r="T159" s="224">
        <f t="shared" si="25"/>
        <v>3.4197517287118169</v>
      </c>
      <c r="U159" s="224">
        <f t="shared" si="25"/>
        <v>3.9268688138174976</v>
      </c>
      <c r="V159" s="225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</row>
    <row r="160" spans="1:49" x14ac:dyDescent="0.25">
      <c r="B160" s="226" t="s">
        <v>45</v>
      </c>
      <c r="C160" s="226"/>
      <c r="D160" s="227">
        <f t="shared" ref="D160:J160" si="26">E160/$K157</f>
        <v>0.37593703992309258</v>
      </c>
      <c r="E160" s="227">
        <f t="shared" si="26"/>
        <v>0.43232759591155645</v>
      </c>
      <c r="F160" s="227">
        <f t="shared" si="26"/>
        <v>0.49717673529828987</v>
      </c>
      <c r="G160" s="227">
        <f t="shared" si="26"/>
        <v>0.57175324559303331</v>
      </c>
      <c r="H160" s="227">
        <f t="shared" si="26"/>
        <v>0.65751623243198831</v>
      </c>
      <c r="I160" s="227">
        <f t="shared" si="26"/>
        <v>0.7561436672967865</v>
      </c>
      <c r="J160" s="227">
        <f t="shared" si="26"/>
        <v>0.86956521739130443</v>
      </c>
      <c r="K160" s="228">
        <v>1</v>
      </c>
      <c r="L160" s="227">
        <f>K160*$K157</f>
        <v>1.1499999999999999</v>
      </c>
      <c r="M160" s="227">
        <f t="shared" ref="M160:U160" si="27">L160*$K157</f>
        <v>1.3224999999999998</v>
      </c>
      <c r="N160" s="227">
        <f t="shared" si="27"/>
        <v>1.5208749999999995</v>
      </c>
      <c r="O160" s="227">
        <f t="shared" si="27"/>
        <v>1.7490062499999994</v>
      </c>
      <c r="P160" s="227">
        <f t="shared" si="27"/>
        <v>2.0113571874999994</v>
      </c>
      <c r="Q160" s="227">
        <f t="shared" si="27"/>
        <v>2.3130607656249991</v>
      </c>
      <c r="R160" s="227">
        <f t="shared" si="27"/>
        <v>2.6600198804687487</v>
      </c>
      <c r="S160" s="227">
        <f t="shared" si="27"/>
        <v>3.0590228625390607</v>
      </c>
      <c r="T160" s="227">
        <f t="shared" si="27"/>
        <v>3.5178762919199196</v>
      </c>
      <c r="U160" s="227">
        <f t="shared" si="27"/>
        <v>4.0455577357079076</v>
      </c>
      <c r="V160" s="227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</row>
    <row r="161" spans="2:49" x14ac:dyDescent="0.25">
      <c r="B161" s="76" t="s">
        <v>2</v>
      </c>
      <c r="C161" s="153" t="s">
        <v>33</v>
      </c>
      <c r="D161" s="81"/>
      <c r="E161" s="81" t="s">
        <v>16</v>
      </c>
      <c r="F161" s="81" t="s">
        <v>15</v>
      </c>
      <c r="G161" s="76" t="s">
        <v>14</v>
      </c>
      <c r="H161" s="76" t="s">
        <v>13</v>
      </c>
      <c r="I161" s="76" t="s">
        <v>3</v>
      </c>
      <c r="J161" s="76" t="s">
        <v>4</v>
      </c>
      <c r="K161" s="520" t="s">
        <v>5</v>
      </c>
      <c r="L161" s="76" t="s">
        <v>6</v>
      </c>
      <c r="M161" s="76" t="s">
        <v>20</v>
      </c>
      <c r="N161" s="76" t="s">
        <v>21</v>
      </c>
      <c r="O161" s="76" t="s">
        <v>22</v>
      </c>
      <c r="P161" s="76" t="s">
        <v>23</v>
      </c>
      <c r="Q161" s="76" t="s">
        <v>24</v>
      </c>
      <c r="R161" s="81" t="s">
        <v>25</v>
      </c>
      <c r="S161" s="81" t="s">
        <v>35</v>
      </c>
      <c r="T161" s="81" t="s">
        <v>36</v>
      </c>
      <c r="U161" s="81" t="s">
        <v>37</v>
      </c>
      <c r="V161" s="81" t="s">
        <v>38</v>
      </c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</row>
    <row r="162" spans="2:49" x14ac:dyDescent="0.25">
      <c r="B162" s="76">
        <v>1</v>
      </c>
      <c r="C162" s="229">
        <f t="shared" ref="C162:V174" si="28">C93+C113+$N$157</f>
        <v>2.2582524013384724</v>
      </c>
      <c r="D162" s="156">
        <f t="shared" si="28"/>
        <v>2.2969902615392432</v>
      </c>
      <c r="E162" s="156">
        <f t="shared" si="28"/>
        <v>2.3415388007701297</v>
      </c>
      <c r="F162" s="156">
        <f t="shared" si="28"/>
        <v>2.392769620885649</v>
      </c>
      <c r="G162" s="156">
        <f t="shared" si="28"/>
        <v>2.4516850640184962</v>
      </c>
      <c r="H162" s="156">
        <f t="shared" si="28"/>
        <v>2.5194378236212707</v>
      </c>
      <c r="I162" s="156">
        <f t="shared" si="28"/>
        <v>2.5973534971644612</v>
      </c>
      <c r="J162" s="156">
        <f t="shared" si="28"/>
        <v>2.6869565217391305</v>
      </c>
      <c r="K162" s="84">
        <f>K93+K113+$N$157</f>
        <v>2.79</v>
      </c>
      <c r="L162" s="156">
        <f t="shared" si="28"/>
        <v>2.9085000000000001</v>
      </c>
      <c r="M162" s="156">
        <f t="shared" si="28"/>
        <v>3.0447749999999996</v>
      </c>
      <c r="N162" s="156">
        <f t="shared" si="28"/>
        <v>3.2014912499999997</v>
      </c>
      <c r="O162" s="156">
        <f t="shared" si="28"/>
        <v>3.3817149375</v>
      </c>
      <c r="P162" s="156">
        <f t="shared" si="28"/>
        <v>3.5889721781249997</v>
      </c>
      <c r="Q162" s="155">
        <f t="shared" si="28"/>
        <v>3.8273180048437494</v>
      </c>
      <c r="R162" s="155">
        <f t="shared" si="28"/>
        <v>4.1014157055703118</v>
      </c>
      <c r="S162" s="155">
        <f t="shared" si="28"/>
        <v>4.4166280614058584</v>
      </c>
      <c r="T162" s="155">
        <f t="shared" si="28"/>
        <v>4.7791222706167371</v>
      </c>
      <c r="U162" s="155">
        <f t="shared" si="28"/>
        <v>5.1959906112092469</v>
      </c>
      <c r="V162" s="155">
        <f t="shared" si="28"/>
        <v>5.6753892028906341</v>
      </c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</row>
    <row r="163" spans="2:49" x14ac:dyDescent="0.25">
      <c r="B163" s="76">
        <v>2</v>
      </c>
      <c r="C163" s="231">
        <f t="shared" si="28"/>
        <v>2.4642005188615581</v>
      </c>
      <c r="D163" s="160">
        <f t="shared" si="28"/>
        <v>2.5338305966907915</v>
      </c>
      <c r="E163" s="160">
        <f t="shared" si="28"/>
        <v>2.61390518619441</v>
      </c>
      <c r="F163" s="160">
        <f t="shared" si="28"/>
        <v>2.705990964123572</v>
      </c>
      <c r="G163" s="160">
        <f t="shared" si="28"/>
        <v>2.8118896087421072</v>
      </c>
      <c r="H163" s="160">
        <f t="shared" si="28"/>
        <v>2.9336730500534234</v>
      </c>
      <c r="I163" s="160">
        <f t="shared" si="28"/>
        <v>3.0737240075614367</v>
      </c>
      <c r="J163" s="160">
        <f t="shared" si="28"/>
        <v>3.2347826086956522</v>
      </c>
      <c r="K163" s="98">
        <f t="shared" si="28"/>
        <v>3.42</v>
      </c>
      <c r="L163" s="160">
        <f t="shared" si="28"/>
        <v>3.633</v>
      </c>
      <c r="M163" s="160">
        <f t="shared" si="28"/>
        <v>3.8779499999999998</v>
      </c>
      <c r="N163" s="160">
        <f t="shared" si="28"/>
        <v>4.1596424999999995</v>
      </c>
      <c r="O163" s="160">
        <f t="shared" si="28"/>
        <v>4.4835888749999988</v>
      </c>
      <c r="P163" s="160">
        <f t="shared" si="28"/>
        <v>4.8561272062499992</v>
      </c>
      <c r="Q163" s="159">
        <f t="shared" si="28"/>
        <v>5.2845462871874993</v>
      </c>
      <c r="R163" s="159">
        <f t="shared" si="28"/>
        <v>5.7772282302656226</v>
      </c>
      <c r="S163" s="159">
        <f t="shared" si="28"/>
        <v>6.3438124648054668</v>
      </c>
      <c r="T163" s="159">
        <f t="shared" si="28"/>
        <v>6.9953843345262854</v>
      </c>
      <c r="U163" s="159">
        <f t="shared" si="28"/>
        <v>7.744691984705228</v>
      </c>
      <c r="V163" s="159">
        <f t="shared" si="28"/>
        <v>8.6063957824110116</v>
      </c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</row>
    <row r="164" spans="2:49" x14ac:dyDescent="0.25">
      <c r="B164" s="76">
        <v>3</v>
      </c>
      <c r="C164" s="232">
        <f t="shared" si="28"/>
        <v>2.6211133703077181</v>
      </c>
      <c r="D164" s="163">
        <f t="shared" si="28"/>
        <v>2.714280375853876</v>
      </c>
      <c r="E164" s="163">
        <f t="shared" si="28"/>
        <v>2.8214224322319574</v>
      </c>
      <c r="F164" s="163">
        <f t="shared" si="28"/>
        <v>2.9446357970667507</v>
      </c>
      <c r="G164" s="163">
        <f t="shared" si="28"/>
        <v>3.0863311666267634</v>
      </c>
      <c r="H164" s="163">
        <f t="shared" si="28"/>
        <v>3.2492808416207777</v>
      </c>
      <c r="I164" s="163">
        <f t="shared" si="28"/>
        <v>3.4366729678638945</v>
      </c>
      <c r="J164" s="163">
        <f t="shared" si="28"/>
        <v>3.6521739130434785</v>
      </c>
      <c r="K164" s="105">
        <f t="shared" si="28"/>
        <v>3.9000000000000004</v>
      </c>
      <c r="L164" s="163">
        <f t="shared" si="28"/>
        <v>4.1849999999999996</v>
      </c>
      <c r="M164" s="163">
        <f t="shared" si="28"/>
        <v>4.5127499999999996</v>
      </c>
      <c r="N164" s="163">
        <f t="shared" si="28"/>
        <v>4.8896624999999991</v>
      </c>
      <c r="O164" s="163">
        <f t="shared" si="28"/>
        <v>5.3231118749999986</v>
      </c>
      <c r="P164" s="163">
        <f t="shared" si="28"/>
        <v>5.821578656249998</v>
      </c>
      <c r="Q164" s="162">
        <f t="shared" si="28"/>
        <v>6.3948154546874969</v>
      </c>
      <c r="R164" s="162">
        <f t="shared" si="28"/>
        <v>7.0540377728906209</v>
      </c>
      <c r="S164" s="162">
        <f t="shared" si="28"/>
        <v>7.8121434388242141</v>
      </c>
      <c r="T164" s="162">
        <f t="shared" si="28"/>
        <v>8.6839649546478448</v>
      </c>
      <c r="U164" s="162">
        <f t="shared" si="28"/>
        <v>9.6865596978450217</v>
      </c>
      <c r="V164" s="162">
        <f t="shared" si="28"/>
        <v>10.839543652521774</v>
      </c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</row>
    <row r="165" spans="2:49" x14ac:dyDescent="0.25">
      <c r="B165" s="76">
        <v>4</v>
      </c>
      <c r="C165" s="231">
        <f t="shared" si="28"/>
        <v>2.8172544346154189</v>
      </c>
      <c r="D165" s="160">
        <f t="shared" si="28"/>
        <v>2.9398425998077315</v>
      </c>
      <c r="E165" s="160">
        <f t="shared" si="28"/>
        <v>3.0808189897788911</v>
      </c>
      <c r="F165" s="160">
        <f t="shared" si="28"/>
        <v>3.2429418382457245</v>
      </c>
      <c r="G165" s="160">
        <f t="shared" si="28"/>
        <v>3.429383113982583</v>
      </c>
      <c r="H165" s="160">
        <f t="shared" si="28"/>
        <v>3.6437905810799709</v>
      </c>
      <c r="I165" s="160">
        <f t="shared" si="28"/>
        <v>3.8903591682419663</v>
      </c>
      <c r="J165" s="160">
        <f t="shared" si="28"/>
        <v>4.1739130434782608</v>
      </c>
      <c r="K165" s="98">
        <f t="shared" si="28"/>
        <v>4.5</v>
      </c>
      <c r="L165" s="160">
        <f t="shared" si="28"/>
        <v>4.875</v>
      </c>
      <c r="M165" s="160">
        <f t="shared" si="28"/>
        <v>5.3062499999999995</v>
      </c>
      <c r="N165" s="160">
        <f t="shared" si="28"/>
        <v>5.8021874999999987</v>
      </c>
      <c r="O165" s="160">
        <f t="shared" si="28"/>
        <v>6.3725156249999984</v>
      </c>
      <c r="P165" s="160">
        <f t="shared" si="28"/>
        <v>7.0283929687499977</v>
      </c>
      <c r="Q165" s="159">
        <f t="shared" si="28"/>
        <v>7.7826519140624972</v>
      </c>
      <c r="R165" s="159">
        <f t="shared" si="28"/>
        <v>8.65004970117187</v>
      </c>
      <c r="S165" s="159">
        <f t="shared" si="28"/>
        <v>9.6475571563476503</v>
      </c>
      <c r="T165" s="159">
        <f t="shared" si="28"/>
        <v>10.794690729799798</v>
      </c>
      <c r="U165" s="159">
        <f t="shared" si="28"/>
        <v>12.113894339269766</v>
      </c>
      <c r="V165" s="159">
        <f t="shared" si="28"/>
        <v>13.630978490160231</v>
      </c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</row>
    <row r="166" spans="2:49" x14ac:dyDescent="0.25">
      <c r="B166" s="76">
        <v>5</v>
      </c>
      <c r="C166" s="231">
        <f t="shared" si="28"/>
        <v>3.0068574634461958</v>
      </c>
      <c r="D166" s="160">
        <f t="shared" si="28"/>
        <v>3.1578860829631248</v>
      </c>
      <c r="E166" s="160">
        <f t="shared" si="28"/>
        <v>3.3315689954075935</v>
      </c>
      <c r="F166" s="160">
        <f t="shared" si="28"/>
        <v>3.5313043447187327</v>
      </c>
      <c r="G166" s="160">
        <f t="shared" si="28"/>
        <v>3.7609999964265421</v>
      </c>
      <c r="H166" s="160">
        <f t="shared" si="28"/>
        <v>4.0251499958905237</v>
      </c>
      <c r="I166" s="160">
        <f t="shared" si="28"/>
        <v>4.3289224952741021</v>
      </c>
      <c r="J166" s="160">
        <f t="shared" si="28"/>
        <v>4.6782608695652179</v>
      </c>
      <c r="K166" s="98">
        <f t="shared" si="28"/>
        <v>5.08</v>
      </c>
      <c r="L166" s="160">
        <f t="shared" si="28"/>
        <v>5.5419999999999998</v>
      </c>
      <c r="M166" s="160">
        <f t="shared" si="28"/>
        <v>6.0732999999999988</v>
      </c>
      <c r="N166" s="160">
        <f t="shared" si="28"/>
        <v>6.6842949999999988</v>
      </c>
      <c r="O166" s="160">
        <f t="shared" si="28"/>
        <v>7.3869392499999975</v>
      </c>
      <c r="P166" s="160">
        <f t="shared" si="28"/>
        <v>8.1949801374999964</v>
      </c>
      <c r="Q166" s="159">
        <f t="shared" si="28"/>
        <v>9.1242271581249952</v>
      </c>
      <c r="R166" s="159">
        <f t="shared" si="28"/>
        <v>10.192861231843745</v>
      </c>
      <c r="S166" s="159">
        <f t="shared" si="28"/>
        <v>11.421790416620306</v>
      </c>
      <c r="T166" s="159">
        <f t="shared" si="28"/>
        <v>12.83505897911335</v>
      </c>
      <c r="U166" s="159">
        <f t="shared" si="28"/>
        <v>14.460317825980352</v>
      </c>
      <c r="V166" s="159">
        <f t="shared" si="28"/>
        <v>16.329365499877404</v>
      </c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</row>
    <row r="167" spans="2:49" x14ac:dyDescent="0.25">
      <c r="B167" s="76">
        <v>10</v>
      </c>
      <c r="C167" s="232">
        <f t="shared" si="28"/>
        <v>3.8698781464000782</v>
      </c>
      <c r="D167" s="163">
        <f t="shared" si="28"/>
        <v>4.1503598683600895</v>
      </c>
      <c r="E167" s="163">
        <f t="shared" si="28"/>
        <v>4.4729138486141036</v>
      </c>
      <c r="F167" s="163">
        <f t="shared" si="28"/>
        <v>4.843850925906219</v>
      </c>
      <c r="G167" s="163">
        <f t="shared" si="28"/>
        <v>5.2704285647921507</v>
      </c>
      <c r="H167" s="163">
        <f t="shared" si="28"/>
        <v>5.7609928495109735</v>
      </c>
      <c r="I167" s="163">
        <f t="shared" si="28"/>
        <v>6.3251417769376186</v>
      </c>
      <c r="J167" s="163">
        <f t="shared" si="28"/>
        <v>6.9739130434782615</v>
      </c>
      <c r="K167" s="105">
        <f t="shared" si="28"/>
        <v>7.7200000000000006</v>
      </c>
      <c r="L167" s="163">
        <f t="shared" si="28"/>
        <v>8.5779999999999994</v>
      </c>
      <c r="M167" s="163">
        <f t="shared" si="28"/>
        <v>9.5646999999999984</v>
      </c>
      <c r="N167" s="163">
        <f t="shared" si="28"/>
        <v>10.699404999999997</v>
      </c>
      <c r="O167" s="163">
        <f t="shared" si="28"/>
        <v>12.004315749999996</v>
      </c>
      <c r="P167" s="163">
        <f t="shared" si="28"/>
        <v>13.504963112499995</v>
      </c>
      <c r="Q167" s="162">
        <f t="shared" si="28"/>
        <v>15.230707579374995</v>
      </c>
      <c r="R167" s="162">
        <f t="shared" si="28"/>
        <v>17.215313716281244</v>
      </c>
      <c r="S167" s="162">
        <f t="shared" si="28"/>
        <v>19.497610773723427</v>
      </c>
      <c r="T167" s="162">
        <f t="shared" si="28"/>
        <v>22.122252389781941</v>
      </c>
      <c r="U167" s="162">
        <f t="shared" si="28"/>
        <v>25.140590248249232</v>
      </c>
      <c r="V167" s="162">
        <f t="shared" si="28"/>
        <v>28.611678785486614</v>
      </c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</row>
    <row r="168" spans="2:49" x14ac:dyDescent="0.25">
      <c r="B168" s="76">
        <v>20</v>
      </c>
      <c r="C168" s="231">
        <f t="shared" si="28"/>
        <v>5.0499935499847428</v>
      </c>
      <c r="D168" s="160">
        <f t="shared" si="28"/>
        <v>5.5074925824824543</v>
      </c>
      <c r="E168" s="160">
        <f t="shared" si="28"/>
        <v>6.033616469854822</v>
      </c>
      <c r="F168" s="160">
        <f t="shared" si="28"/>
        <v>6.6386589403330447</v>
      </c>
      <c r="G168" s="160">
        <f t="shared" si="28"/>
        <v>7.3344577813830014</v>
      </c>
      <c r="H168" s="160">
        <f t="shared" si="28"/>
        <v>8.1346264485904509</v>
      </c>
      <c r="I168" s="160">
        <f t="shared" si="28"/>
        <v>9.0548204158790178</v>
      </c>
      <c r="J168" s="160">
        <f t="shared" si="28"/>
        <v>10.11304347826087</v>
      </c>
      <c r="K168" s="98">
        <f t="shared" si="28"/>
        <v>11.33</v>
      </c>
      <c r="L168" s="160">
        <f t="shared" si="28"/>
        <v>12.7295</v>
      </c>
      <c r="M168" s="160">
        <f t="shared" si="28"/>
        <v>14.338925</v>
      </c>
      <c r="N168" s="160">
        <f t="shared" si="28"/>
        <v>16.189763749999997</v>
      </c>
      <c r="O168" s="160">
        <f t="shared" si="28"/>
        <v>18.318228312499997</v>
      </c>
      <c r="P168" s="160">
        <f t="shared" si="28"/>
        <v>20.765962559374994</v>
      </c>
      <c r="Q168" s="159">
        <f t="shared" si="28"/>
        <v>23.58085694328124</v>
      </c>
      <c r="R168" s="159">
        <f t="shared" si="28"/>
        <v>26.817985484773427</v>
      </c>
      <c r="S168" s="159">
        <f t="shared" si="28"/>
        <v>30.540683307489438</v>
      </c>
      <c r="T168" s="159">
        <f t="shared" si="28"/>
        <v>34.821785803612848</v>
      </c>
      <c r="U168" s="159">
        <f t="shared" si="28"/>
        <v>39.745053674154775</v>
      </c>
      <c r="V168" s="159">
        <f t="shared" si="28"/>
        <v>45.40681172527799</v>
      </c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</row>
    <row r="169" spans="2:49" x14ac:dyDescent="0.25">
      <c r="B169" s="76">
        <v>30</v>
      </c>
      <c r="C169" s="231">
        <f t="shared" si="28"/>
        <v>6.3020273438155643</v>
      </c>
      <c r="D169" s="160">
        <f t="shared" si="28"/>
        <v>6.9473314453878992</v>
      </c>
      <c r="E169" s="160">
        <f t="shared" si="28"/>
        <v>7.6894311621960831</v>
      </c>
      <c r="F169" s="160">
        <f t="shared" si="28"/>
        <v>8.542845836525494</v>
      </c>
      <c r="G169" s="160">
        <f t="shared" si="28"/>
        <v>9.5242727120043185</v>
      </c>
      <c r="H169" s="160">
        <f t="shared" si="28"/>
        <v>10.652913618804966</v>
      </c>
      <c r="I169" s="160">
        <f t="shared" si="28"/>
        <v>11.950850661625712</v>
      </c>
      <c r="J169" s="160">
        <f t="shared" si="28"/>
        <v>13.443478260869567</v>
      </c>
      <c r="K169" s="98">
        <f t="shared" si="28"/>
        <v>15.16</v>
      </c>
      <c r="L169" s="160">
        <f t="shared" si="28"/>
        <v>17.134</v>
      </c>
      <c r="M169" s="160">
        <f t="shared" si="28"/>
        <v>19.4041</v>
      </c>
      <c r="N169" s="160">
        <f t="shared" si="28"/>
        <v>22.014714999999995</v>
      </c>
      <c r="O169" s="160">
        <f t="shared" si="28"/>
        <v>25.016922249999993</v>
      </c>
      <c r="P169" s="160">
        <f t="shared" si="28"/>
        <v>28.469460587499995</v>
      </c>
      <c r="Q169" s="159">
        <f t="shared" si="28"/>
        <v>32.439879675624987</v>
      </c>
      <c r="R169" s="159">
        <f t="shared" si="28"/>
        <v>37.005861626968731</v>
      </c>
      <c r="S169" s="159">
        <f t="shared" si="28"/>
        <v>42.256740871014038</v>
      </c>
      <c r="T169" s="159">
        <f t="shared" si="28"/>
        <v>48.295252001666142</v>
      </c>
      <c r="U169" s="159">
        <f t="shared" si="28"/>
        <v>55.23953980191606</v>
      </c>
      <c r="V169" s="159">
        <f t="shared" si="28"/>
        <v>63.225470772203465</v>
      </c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</row>
    <row r="170" spans="2:49" x14ac:dyDescent="0.25">
      <c r="B170" s="76">
        <v>40</v>
      </c>
      <c r="C170" s="231">
        <f t="shared" si="28"/>
        <v>7.6129034569386977</v>
      </c>
      <c r="D170" s="160">
        <f t="shared" si="28"/>
        <v>8.4548389754795021</v>
      </c>
      <c r="E170" s="160">
        <f t="shared" si="28"/>
        <v>9.423064821801427</v>
      </c>
      <c r="F170" s="160">
        <f t="shared" si="28"/>
        <v>10.536524545071639</v>
      </c>
      <c r="G170" s="160">
        <f t="shared" si="28"/>
        <v>11.817003226832384</v>
      </c>
      <c r="H170" s="160">
        <f t="shared" si="28"/>
        <v>13.289553710857241</v>
      </c>
      <c r="I170" s="160">
        <f t="shared" si="28"/>
        <v>14.982986767485826</v>
      </c>
      <c r="J170" s="160">
        <f t="shared" si="28"/>
        <v>16.9304347826087</v>
      </c>
      <c r="K170" s="98">
        <f t="shared" si="28"/>
        <v>19.170000000000002</v>
      </c>
      <c r="L170" s="160">
        <f t="shared" si="28"/>
        <v>21.7455</v>
      </c>
      <c r="M170" s="160">
        <f t="shared" si="28"/>
        <v>24.707324999999997</v>
      </c>
      <c r="N170" s="160">
        <f t="shared" si="28"/>
        <v>28.113423749999995</v>
      </c>
      <c r="O170" s="160">
        <f t="shared" si="28"/>
        <v>32.030437312499991</v>
      </c>
      <c r="P170" s="160">
        <f t="shared" si="28"/>
        <v>36.535002909374988</v>
      </c>
      <c r="Q170" s="159">
        <f t="shared" si="28"/>
        <v>41.715253345781235</v>
      </c>
      <c r="R170" s="159">
        <f t="shared" si="28"/>
        <v>47.672541347648419</v>
      </c>
      <c r="S170" s="159">
        <f t="shared" si="28"/>
        <v>54.523422549795669</v>
      </c>
      <c r="T170" s="159">
        <f t="shared" si="28"/>
        <v>62.401935932265019</v>
      </c>
      <c r="U170" s="159">
        <f t="shared" si="28"/>
        <v>71.462226322104769</v>
      </c>
      <c r="V170" s="159">
        <f t="shared" si="28"/>
        <v>81.881560270420479</v>
      </c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</row>
    <row r="171" spans="2:49" x14ac:dyDescent="0.25">
      <c r="B171" s="76">
        <v>50</v>
      </c>
      <c r="C171" s="231">
        <f t="shared" si="28"/>
        <v>9.0055050135233703</v>
      </c>
      <c r="D171" s="160">
        <f t="shared" si="28"/>
        <v>10.056330765551875</v>
      </c>
      <c r="E171" s="160">
        <f t="shared" si="28"/>
        <v>11.264780380384655</v>
      </c>
      <c r="F171" s="160">
        <f t="shared" si="28"/>
        <v>12.654497437442352</v>
      </c>
      <c r="G171" s="160">
        <f t="shared" si="28"/>
        <v>14.252672053058706</v>
      </c>
      <c r="H171" s="160">
        <f t="shared" si="28"/>
        <v>16.09057286101751</v>
      </c>
      <c r="I171" s="160">
        <f t="shared" si="28"/>
        <v>18.204158790170133</v>
      </c>
      <c r="J171" s="160">
        <f t="shared" si="28"/>
        <v>20.634782608695652</v>
      </c>
      <c r="K171" s="98">
        <f t="shared" si="28"/>
        <v>23.43</v>
      </c>
      <c r="L171" s="160">
        <f t="shared" si="28"/>
        <v>26.644499999999997</v>
      </c>
      <c r="M171" s="160">
        <f t="shared" si="28"/>
        <v>30.341174999999996</v>
      </c>
      <c r="N171" s="160">
        <f t="shared" si="28"/>
        <v>34.592351249999993</v>
      </c>
      <c r="O171" s="160">
        <f t="shared" si="28"/>
        <v>39.481203937499991</v>
      </c>
      <c r="P171" s="160">
        <f t="shared" si="28"/>
        <v>45.103384528124991</v>
      </c>
      <c r="Q171" s="159">
        <f t="shared" si="28"/>
        <v>51.568892207343737</v>
      </c>
      <c r="R171" s="159">
        <f t="shared" si="28"/>
        <v>59.004226038445289</v>
      </c>
      <c r="S171" s="159">
        <f t="shared" si="28"/>
        <v>67.554859944212069</v>
      </c>
      <c r="T171" s="159">
        <f t="shared" si="28"/>
        <v>77.388088935843882</v>
      </c>
      <c r="U171" s="159">
        <f t="shared" si="28"/>
        <v>88.69630227622045</v>
      </c>
      <c r="V171" s="159">
        <f t="shared" si="28"/>
        <v>101.70074761765352</v>
      </c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</row>
    <row r="172" spans="2:49" x14ac:dyDescent="0.25">
      <c r="B172" s="76">
        <v>60</v>
      </c>
      <c r="C172" s="231">
        <f t="shared" si="28"/>
        <v>10.725008343954212</v>
      </c>
      <c r="D172" s="160">
        <f t="shared" si="28"/>
        <v>12.033759595547345</v>
      </c>
      <c r="E172" s="160">
        <f t="shared" si="28"/>
        <v>13.538823534879445</v>
      </c>
      <c r="F172" s="160">
        <f t="shared" si="28"/>
        <v>15.269647065111359</v>
      </c>
      <c r="G172" s="160">
        <f t="shared" si="28"/>
        <v>17.260094124878062</v>
      </c>
      <c r="H172" s="160">
        <f t="shared" si="28"/>
        <v>19.549108243609769</v>
      </c>
      <c r="I172" s="160">
        <f t="shared" si="28"/>
        <v>22.18147448015123</v>
      </c>
      <c r="J172" s="160">
        <f t="shared" si="28"/>
        <v>25.208695652173915</v>
      </c>
      <c r="K172" s="98">
        <f t="shared" si="28"/>
        <v>28.69</v>
      </c>
      <c r="L172" s="160">
        <f t="shared" si="28"/>
        <v>32.6935</v>
      </c>
      <c r="M172" s="160">
        <f t="shared" si="28"/>
        <v>37.297524999999993</v>
      </c>
      <c r="N172" s="160">
        <f t="shared" si="28"/>
        <v>42.592153749999994</v>
      </c>
      <c r="O172" s="160">
        <f t="shared" si="28"/>
        <v>48.680976812499992</v>
      </c>
      <c r="P172" s="160">
        <f t="shared" si="28"/>
        <v>55.683123334374983</v>
      </c>
      <c r="Q172" s="159">
        <f t="shared" si="28"/>
        <v>63.73559183453122</v>
      </c>
      <c r="R172" s="159">
        <f t="shared" si="28"/>
        <v>72.995930609710911</v>
      </c>
      <c r="S172" s="159">
        <f t="shared" si="28"/>
        <v>83.645320201167536</v>
      </c>
      <c r="T172" s="159">
        <f t="shared" si="28"/>
        <v>95.892118231342664</v>
      </c>
      <c r="U172" s="159">
        <f t="shared" si="28"/>
        <v>109.97593596604405</v>
      </c>
      <c r="V172" s="159">
        <f t="shared" si="28"/>
        <v>126.17232636095065</v>
      </c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</row>
    <row r="173" spans="2:49" x14ac:dyDescent="0.25">
      <c r="B173" s="76">
        <v>70</v>
      </c>
      <c r="C173" s="232">
        <f t="shared" si="28"/>
        <v>12.379131319615817</v>
      </c>
      <c r="D173" s="163">
        <f t="shared" si="28"/>
        <v>13.936001017558189</v>
      </c>
      <c r="E173" s="163">
        <f t="shared" si="28"/>
        <v>15.726401170191917</v>
      </c>
      <c r="F173" s="163">
        <f t="shared" si="28"/>
        <v>17.785361345720702</v>
      </c>
      <c r="G173" s="163">
        <f t="shared" si="28"/>
        <v>20.153165547578809</v>
      </c>
      <c r="H173" s="163">
        <f t="shared" si="28"/>
        <v>22.876140379715626</v>
      </c>
      <c r="I173" s="163">
        <f t="shared" si="28"/>
        <v>26.007561436672969</v>
      </c>
      <c r="J173" s="163">
        <f t="shared" si="28"/>
        <v>29.608695652173914</v>
      </c>
      <c r="K173" s="105">
        <f t="shared" si="28"/>
        <v>33.75</v>
      </c>
      <c r="L173" s="163">
        <f t="shared" si="28"/>
        <v>38.512499999999996</v>
      </c>
      <c r="M173" s="163">
        <f t="shared" si="28"/>
        <v>43.989374999999995</v>
      </c>
      <c r="N173" s="163">
        <f t="shared" si="28"/>
        <v>50.287781249999988</v>
      </c>
      <c r="O173" s="163">
        <f t="shared" si="28"/>
        <v>57.530948437499987</v>
      </c>
      <c r="P173" s="163">
        <f t="shared" si="28"/>
        <v>65.860590703124984</v>
      </c>
      <c r="Q173" s="162">
        <f t="shared" si="28"/>
        <v>75.439679308593725</v>
      </c>
      <c r="R173" s="162">
        <f t="shared" si="28"/>
        <v>86.455631204882778</v>
      </c>
      <c r="S173" s="162">
        <f t="shared" si="28"/>
        <v>99.123975885615181</v>
      </c>
      <c r="T173" s="162">
        <f t="shared" si="28"/>
        <v>113.69257226845744</v>
      </c>
      <c r="U173" s="162">
        <f t="shared" si="28"/>
        <v>130.44645810872606</v>
      </c>
      <c r="V173" s="162">
        <f t="shared" si="28"/>
        <v>149.71342682503496</v>
      </c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</row>
    <row r="174" spans="2:49" x14ac:dyDescent="0.25">
      <c r="B174" s="76">
        <v>80</v>
      </c>
      <c r="C174" s="231">
        <f t="shared" si="28"/>
        <v>14.186898128985124</v>
      </c>
      <c r="D174" s="160">
        <f t="shared" si="28"/>
        <v>16.014932848332894</v>
      </c>
      <c r="E174" s="160">
        <f t="shared" si="28"/>
        <v>18.117172775582826</v>
      </c>
      <c r="F174" s="160">
        <f t="shared" si="28"/>
        <v>20.53474869192025</v>
      </c>
      <c r="G174" s="160">
        <f t="shared" si="28"/>
        <v>23.314960995708283</v>
      </c>
      <c r="H174" s="160">
        <f t="shared" si="28"/>
        <v>26.512205145064524</v>
      </c>
      <c r="I174" s="160">
        <f t="shared" si="28"/>
        <v>30.189035916824203</v>
      </c>
      <c r="J174" s="160">
        <f t="shared" si="28"/>
        <v>34.417391304347831</v>
      </c>
      <c r="K174" s="98">
        <f t="shared" si="28"/>
        <v>39.28</v>
      </c>
      <c r="L174" s="160">
        <f t="shared" si="28"/>
        <v>44.872</v>
      </c>
      <c r="M174" s="160">
        <f t="shared" si="28"/>
        <v>51.302799999999991</v>
      </c>
      <c r="N174" s="160">
        <f t="shared" si="28"/>
        <v>58.698219999999978</v>
      </c>
      <c r="O174" s="160">
        <f t="shared" si="28"/>
        <v>67.20295299999998</v>
      </c>
      <c r="P174" s="160">
        <f t="shared" si="28"/>
        <v>76.983395949999959</v>
      </c>
      <c r="Q174" s="159">
        <f t="shared" si="28"/>
        <v>88.230905342499952</v>
      </c>
      <c r="R174" s="159">
        <f t="shared" si="28"/>
        <v>101.16554114387495</v>
      </c>
      <c r="S174" s="159">
        <f t="shared" ref="S174:V176" si="29">S105+S125+$N$157</f>
        <v>116.04037231545618</v>
      </c>
      <c r="T174" s="159">
        <f t="shared" si="29"/>
        <v>133.14642816277458</v>
      </c>
      <c r="U174" s="159">
        <f t="shared" si="29"/>
        <v>152.81839238719076</v>
      </c>
      <c r="V174" s="159">
        <f t="shared" si="29"/>
        <v>175.44115124526937</v>
      </c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</row>
    <row r="175" spans="2:49" x14ac:dyDescent="0.25">
      <c r="B175" s="76">
        <v>90</v>
      </c>
      <c r="C175" s="231">
        <f t="shared" ref="C175:R176" si="30">C106+C126+$N$157</f>
        <v>16.138501718846747</v>
      </c>
      <c r="D175" s="160">
        <f t="shared" si="30"/>
        <v>18.259276976673753</v>
      </c>
      <c r="E175" s="160">
        <f t="shared" si="30"/>
        <v>20.698168523174814</v>
      </c>
      <c r="F175" s="160">
        <f t="shared" si="30"/>
        <v>23.502893801651037</v>
      </c>
      <c r="G175" s="160">
        <f t="shared" si="30"/>
        <v>26.728327871898692</v>
      </c>
      <c r="H175" s="160">
        <f t="shared" si="30"/>
        <v>30.437577052683494</v>
      </c>
      <c r="I175" s="160">
        <f t="shared" si="30"/>
        <v>34.703213610586012</v>
      </c>
      <c r="J175" s="160">
        <f t="shared" si="30"/>
        <v>39.608695652173914</v>
      </c>
      <c r="K175" s="98">
        <f t="shared" si="30"/>
        <v>45.25</v>
      </c>
      <c r="L175" s="160">
        <f t="shared" si="30"/>
        <v>51.737499999999997</v>
      </c>
      <c r="M175" s="160">
        <f t="shared" si="30"/>
        <v>59.19812499999999</v>
      </c>
      <c r="N175" s="160">
        <f t="shared" si="30"/>
        <v>67.777843749999988</v>
      </c>
      <c r="O175" s="160">
        <f t="shared" si="30"/>
        <v>77.644520312499978</v>
      </c>
      <c r="P175" s="160">
        <f t="shared" si="30"/>
        <v>88.991198359374977</v>
      </c>
      <c r="Q175" s="159">
        <f t="shared" si="30"/>
        <v>102.0398781132812</v>
      </c>
      <c r="R175" s="159">
        <f t="shared" si="30"/>
        <v>117.04585983027337</v>
      </c>
      <c r="S175" s="159">
        <f t="shared" si="29"/>
        <v>134.30273880481437</v>
      </c>
      <c r="T175" s="159">
        <f t="shared" si="29"/>
        <v>154.14814962553649</v>
      </c>
      <c r="U175" s="159">
        <f t="shared" si="29"/>
        <v>176.97037206936696</v>
      </c>
      <c r="V175" s="159">
        <f t="shared" si="29"/>
        <v>203.21592787977198</v>
      </c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</row>
    <row r="176" spans="2:49" x14ac:dyDescent="0.25">
      <c r="B176" s="76">
        <v>100</v>
      </c>
      <c r="C176" s="240">
        <f t="shared" si="30"/>
        <v>18.122795486092983</v>
      </c>
      <c r="D176" s="241">
        <f t="shared" si="30"/>
        <v>20.541214809006927</v>
      </c>
      <c r="E176" s="241">
        <f t="shared" si="30"/>
        <v>23.322397030357962</v>
      </c>
      <c r="F176" s="241">
        <f t="shared" si="30"/>
        <v>26.520756584911659</v>
      </c>
      <c r="G176" s="241">
        <f t="shared" si="30"/>
        <v>30.198870072648404</v>
      </c>
      <c r="H176" s="241">
        <f t="shared" si="30"/>
        <v>34.428700583545663</v>
      </c>
      <c r="I176" s="241">
        <f t="shared" si="30"/>
        <v>39.293005671077509</v>
      </c>
      <c r="J176" s="241">
        <f t="shared" si="30"/>
        <v>44.886956521739137</v>
      </c>
      <c r="K176" s="165">
        <f t="shared" si="30"/>
        <v>51.32</v>
      </c>
      <c r="L176" s="241">
        <f t="shared" si="30"/>
        <v>58.717999999999996</v>
      </c>
      <c r="M176" s="241">
        <f t="shared" si="30"/>
        <v>67.225699999999989</v>
      </c>
      <c r="N176" s="241">
        <f t="shared" si="30"/>
        <v>77.009554999999978</v>
      </c>
      <c r="O176" s="241">
        <f t="shared" si="30"/>
        <v>88.260988249999969</v>
      </c>
      <c r="P176" s="241">
        <f t="shared" si="30"/>
        <v>101.20013648749996</v>
      </c>
      <c r="Q176" s="166">
        <f t="shared" si="30"/>
        <v>116.08015696062495</v>
      </c>
      <c r="R176" s="166">
        <f t="shared" si="30"/>
        <v>133.19218050471869</v>
      </c>
      <c r="S176" s="166">
        <f t="shared" si="29"/>
        <v>152.87100758042646</v>
      </c>
      <c r="T176" s="166">
        <f t="shared" si="29"/>
        <v>175.50165871749044</v>
      </c>
      <c r="U176" s="166">
        <f t="shared" si="29"/>
        <v>201.52690752511398</v>
      </c>
      <c r="V176" s="166">
        <f t="shared" si="29"/>
        <v>231.45594365388109</v>
      </c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</row>
    <row r="177" spans="1:49" x14ac:dyDescent="0.25">
      <c r="B177" s="152"/>
      <c r="C177" s="167"/>
      <c r="D177" s="87"/>
      <c r="E177" s="87"/>
      <c r="F177" s="87"/>
      <c r="G177" s="87"/>
      <c r="H177" s="87"/>
      <c r="I177" s="87"/>
      <c r="J177" s="87"/>
      <c r="U177" s="167"/>
      <c r="V177" s="16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</row>
    <row r="178" spans="1:49" x14ac:dyDescent="0.25">
      <c r="B178" s="222" t="s">
        <v>58</v>
      </c>
      <c r="C178" s="220"/>
      <c r="D178" s="242">
        <f t="shared" ref="D178:J178" si="31">($K176*D159)</f>
        <v>20.541214809006927</v>
      </c>
      <c r="E178" s="242">
        <f t="shared" si="31"/>
        <v>23.322397030357962</v>
      </c>
      <c r="F178" s="242">
        <f t="shared" si="31"/>
        <v>26.520756584911663</v>
      </c>
      <c r="G178" s="242">
        <f t="shared" si="31"/>
        <v>30.198870072648401</v>
      </c>
      <c r="H178" s="242">
        <f t="shared" si="31"/>
        <v>34.428700583545663</v>
      </c>
      <c r="I178" s="242">
        <f t="shared" si="31"/>
        <v>39.293005671077509</v>
      </c>
      <c r="J178" s="242">
        <f t="shared" si="31"/>
        <v>44.886956521739137</v>
      </c>
      <c r="K178" s="242"/>
      <c r="L178" s="242">
        <f>($K176*L159)</f>
        <v>58.717999999999989</v>
      </c>
      <c r="M178" s="242">
        <f t="shared" ref="M178:T178" si="32">($K176*M159)</f>
        <v>67.225699999999989</v>
      </c>
      <c r="N178" s="242">
        <f t="shared" si="32"/>
        <v>77.009554999999978</v>
      </c>
      <c r="O178" s="242">
        <f t="shared" si="32"/>
        <v>88.260988249999969</v>
      </c>
      <c r="P178" s="242">
        <f t="shared" si="32"/>
        <v>101.20013648749996</v>
      </c>
      <c r="Q178" s="242">
        <f t="shared" si="32"/>
        <v>116.08015696062495</v>
      </c>
      <c r="R178" s="242">
        <f t="shared" si="32"/>
        <v>133.19218050471869</v>
      </c>
      <c r="S178" s="242">
        <f t="shared" si="32"/>
        <v>152.87100758042646</v>
      </c>
      <c r="T178" s="242">
        <f t="shared" si="32"/>
        <v>175.50165871749044</v>
      </c>
      <c r="U178" s="242">
        <f>($K176*U159)</f>
        <v>201.52690752511398</v>
      </c>
      <c r="V178" s="243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</row>
    <row r="179" spans="1:49" x14ac:dyDescent="0.25">
      <c r="B179" s="117"/>
      <c r="F179" s="244"/>
      <c r="K179" s="87"/>
      <c r="L179" s="244"/>
      <c r="N179" s="244"/>
      <c r="Q179" s="244"/>
      <c r="R179" s="244"/>
      <c r="S179" s="244"/>
      <c r="T179" s="244"/>
      <c r="U179" s="244"/>
      <c r="V179" s="244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</row>
    <row r="180" spans="1:49" x14ac:dyDescent="0.25">
      <c r="B180" s="117"/>
      <c r="F180" s="244"/>
      <c r="K180" s="87"/>
      <c r="L180" s="244"/>
      <c r="N180" s="244"/>
      <c r="Q180" s="244"/>
      <c r="R180" s="244"/>
      <c r="S180" s="244"/>
      <c r="T180" s="244"/>
      <c r="U180" s="244"/>
      <c r="V180" s="244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</row>
    <row r="181" spans="1:49" x14ac:dyDescent="0.25">
      <c r="A181" s="250" t="s">
        <v>17</v>
      </c>
      <c r="B181" s="251"/>
      <c r="C181" s="252">
        <f>C182-(E181-D181)</f>
        <v>11.483931243298954</v>
      </c>
      <c r="D181" s="253">
        <f>((C173+D173)/2)+0.01</f>
        <v>13.167566168587003</v>
      </c>
      <c r="E181" s="253">
        <f>((D173+E173)/2)+0.01</f>
        <v>14.841201093875052</v>
      </c>
      <c r="F181" s="253">
        <f t="shared" ref="F181:V181" si="33">((E173+F173)/2)+0.01</f>
        <v>16.765881257956313</v>
      </c>
      <c r="G181" s="253">
        <f t="shared" si="33"/>
        <v>18.979263446649757</v>
      </c>
      <c r="H181" s="253">
        <f t="shared" si="33"/>
        <v>21.524652963647217</v>
      </c>
      <c r="I181" s="253">
        <f t="shared" si="33"/>
        <v>24.451850908194299</v>
      </c>
      <c r="J181" s="253">
        <f t="shared" si="33"/>
        <v>27.818128544423441</v>
      </c>
      <c r="K181" s="253">
        <f t="shared" si="33"/>
        <v>31.689347826086959</v>
      </c>
      <c r="L181" s="253">
        <f t="shared" si="33"/>
        <v>36.141249999999992</v>
      </c>
      <c r="M181" s="253">
        <f t="shared" si="33"/>
        <v>41.26093749999999</v>
      </c>
      <c r="N181" s="253">
        <f t="shared" si="33"/>
        <v>47.148578124999993</v>
      </c>
      <c r="O181" s="253">
        <f t="shared" si="33"/>
        <v>53.919364843749982</v>
      </c>
      <c r="P181" s="253">
        <f t="shared" si="33"/>
        <v>61.705769570312484</v>
      </c>
      <c r="Q181" s="253">
        <f t="shared" si="33"/>
        <v>70.66013500585936</v>
      </c>
      <c r="R181" s="253">
        <f t="shared" si="33"/>
        <v>80.957655256738249</v>
      </c>
      <c r="S181" s="253">
        <f t="shared" si="33"/>
        <v>92.799803545248992</v>
      </c>
      <c r="T181" s="253">
        <f t="shared" si="33"/>
        <v>106.41827407703632</v>
      </c>
      <c r="U181" s="253">
        <f t="shared" si="33"/>
        <v>122.07951518859176</v>
      </c>
      <c r="V181" s="254">
        <f t="shared" si="33"/>
        <v>140.0899424668805</v>
      </c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</row>
    <row r="182" spans="1:49" x14ac:dyDescent="0.25">
      <c r="A182" s="255"/>
      <c r="B182" s="191"/>
      <c r="C182" s="193">
        <f>(C173+D173)/2</f>
        <v>13.157566168587003</v>
      </c>
      <c r="D182" s="193">
        <f>(D173+E173)/2</f>
        <v>14.831201093875052</v>
      </c>
      <c r="E182" s="193">
        <f t="shared" ref="E182:U182" si="34">(E173+F173)/2</f>
        <v>16.755881257956311</v>
      </c>
      <c r="F182" s="193">
        <f t="shared" si="34"/>
        <v>18.969263446649755</v>
      </c>
      <c r="G182" s="193">
        <f t="shared" si="34"/>
        <v>21.514652963647215</v>
      </c>
      <c r="H182" s="193">
        <f t="shared" si="34"/>
        <v>24.441850908194297</v>
      </c>
      <c r="I182" s="193">
        <f t="shared" si="34"/>
        <v>27.80812854442344</v>
      </c>
      <c r="J182" s="193">
        <f t="shared" si="34"/>
        <v>31.679347826086957</v>
      </c>
      <c r="K182" s="193">
        <f t="shared" si="34"/>
        <v>36.131249999999994</v>
      </c>
      <c r="L182" s="193">
        <f t="shared" si="34"/>
        <v>41.250937499999992</v>
      </c>
      <c r="M182" s="193">
        <f t="shared" si="34"/>
        <v>47.138578124999995</v>
      </c>
      <c r="N182" s="193">
        <f t="shared" si="34"/>
        <v>53.909364843749984</v>
      </c>
      <c r="O182" s="193">
        <f t="shared" si="34"/>
        <v>61.695769570312486</v>
      </c>
      <c r="P182" s="193">
        <f t="shared" si="34"/>
        <v>70.650135005859354</v>
      </c>
      <c r="Q182" s="193">
        <f t="shared" si="34"/>
        <v>80.947655256738244</v>
      </c>
      <c r="R182" s="193">
        <f t="shared" si="34"/>
        <v>92.789803545248986</v>
      </c>
      <c r="S182" s="193">
        <f t="shared" si="34"/>
        <v>106.40827407703631</v>
      </c>
      <c r="T182" s="193">
        <f t="shared" si="34"/>
        <v>122.06951518859175</v>
      </c>
      <c r="U182" s="193">
        <f t="shared" si="34"/>
        <v>140.07994246688051</v>
      </c>
      <c r="V182" s="256">
        <f>(U182-T182)+V181</f>
        <v>158.10036974516925</v>
      </c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</row>
    <row r="183" spans="1:49" x14ac:dyDescent="0.25">
      <c r="A183" s="255"/>
      <c r="B183" s="191"/>
      <c r="C183" s="257">
        <f>SUM(C181:C182)/2</f>
        <v>12.320748705942979</v>
      </c>
      <c r="D183" s="257">
        <f t="shared" ref="D183:V183" si="35">SUM(D181:D182)/2</f>
        <v>13.999383631231026</v>
      </c>
      <c r="E183" s="257">
        <f t="shared" si="35"/>
        <v>15.79854117591568</v>
      </c>
      <c r="F183" s="257">
        <f t="shared" si="35"/>
        <v>17.867572352303036</v>
      </c>
      <c r="G183" s="257">
        <f t="shared" si="35"/>
        <v>20.246958205148488</v>
      </c>
      <c r="H183" s="257">
        <f t="shared" si="35"/>
        <v>22.983251935920755</v>
      </c>
      <c r="I183" s="257">
        <f t="shared" si="35"/>
        <v>26.129989726308871</v>
      </c>
      <c r="J183" s="257">
        <f t="shared" si="35"/>
        <v>29.748738185255199</v>
      </c>
      <c r="K183" s="257">
        <f t="shared" si="35"/>
        <v>33.910298913043476</v>
      </c>
      <c r="L183" s="257">
        <f t="shared" si="35"/>
        <v>38.696093749999989</v>
      </c>
      <c r="M183" s="257">
        <f t="shared" si="35"/>
        <v>44.199757812499996</v>
      </c>
      <c r="N183" s="257">
        <f t="shared" si="35"/>
        <v>50.528971484374992</v>
      </c>
      <c r="O183" s="257">
        <f t="shared" si="35"/>
        <v>57.807567207031234</v>
      </c>
      <c r="P183" s="257">
        <f t="shared" si="35"/>
        <v>66.177952288085919</v>
      </c>
      <c r="Q183" s="257">
        <f t="shared" si="35"/>
        <v>75.803895131298802</v>
      </c>
      <c r="R183" s="257">
        <f t="shared" si="35"/>
        <v>86.873729400993625</v>
      </c>
      <c r="S183" s="257">
        <f t="shared" si="35"/>
        <v>99.604038811142658</v>
      </c>
      <c r="T183" s="257">
        <f t="shared" si="35"/>
        <v>114.24389463281403</v>
      </c>
      <c r="U183" s="257">
        <f t="shared" si="35"/>
        <v>131.07972882773612</v>
      </c>
      <c r="V183" s="258">
        <f t="shared" si="35"/>
        <v>149.09515610602489</v>
      </c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</row>
    <row r="184" spans="1:49" x14ac:dyDescent="0.25">
      <c r="A184" s="255"/>
      <c r="B184" s="191"/>
      <c r="C184" s="196">
        <f>C173</f>
        <v>12.379131319615817</v>
      </c>
      <c r="D184" s="196">
        <f t="shared" ref="D184:V184" si="36">D173</f>
        <v>13.936001017558189</v>
      </c>
      <c r="E184" s="196">
        <f t="shared" si="36"/>
        <v>15.726401170191917</v>
      </c>
      <c r="F184" s="196">
        <f t="shared" si="36"/>
        <v>17.785361345720702</v>
      </c>
      <c r="G184" s="196">
        <f t="shared" si="36"/>
        <v>20.153165547578809</v>
      </c>
      <c r="H184" s="196">
        <f t="shared" si="36"/>
        <v>22.876140379715626</v>
      </c>
      <c r="I184" s="196">
        <f t="shared" si="36"/>
        <v>26.007561436672969</v>
      </c>
      <c r="J184" s="196">
        <f t="shared" si="36"/>
        <v>29.608695652173914</v>
      </c>
      <c r="K184" s="196">
        <f t="shared" si="36"/>
        <v>33.75</v>
      </c>
      <c r="L184" s="196">
        <f t="shared" si="36"/>
        <v>38.512499999999996</v>
      </c>
      <c r="M184" s="196">
        <f t="shared" si="36"/>
        <v>43.989374999999995</v>
      </c>
      <c r="N184" s="196">
        <f t="shared" si="36"/>
        <v>50.287781249999988</v>
      </c>
      <c r="O184" s="196">
        <f t="shared" si="36"/>
        <v>57.530948437499987</v>
      </c>
      <c r="P184" s="196">
        <f t="shared" si="36"/>
        <v>65.860590703124984</v>
      </c>
      <c r="Q184" s="196">
        <f t="shared" si="36"/>
        <v>75.439679308593725</v>
      </c>
      <c r="R184" s="196">
        <f t="shared" si="36"/>
        <v>86.455631204882778</v>
      </c>
      <c r="S184" s="196">
        <f t="shared" si="36"/>
        <v>99.123975885615181</v>
      </c>
      <c r="T184" s="196">
        <f t="shared" si="36"/>
        <v>113.69257226845744</v>
      </c>
      <c r="U184" s="196">
        <f t="shared" si="36"/>
        <v>130.44645810872606</v>
      </c>
      <c r="V184" s="259">
        <f t="shared" si="36"/>
        <v>149.71342682503496</v>
      </c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</row>
    <row r="185" spans="1:49" x14ac:dyDescent="0.25">
      <c r="A185" s="260"/>
      <c r="B185" s="261"/>
      <c r="C185" s="145"/>
      <c r="D185" s="145"/>
      <c r="E185" s="145"/>
      <c r="F185" s="262"/>
      <c r="G185" s="145"/>
      <c r="H185" s="145"/>
      <c r="I185" s="145"/>
      <c r="J185" s="145"/>
      <c r="K185" s="263"/>
      <c r="L185" s="262"/>
      <c r="M185" s="145"/>
      <c r="N185" s="262"/>
      <c r="O185" s="145"/>
      <c r="P185" s="145"/>
      <c r="Q185" s="262"/>
      <c r="R185" s="262"/>
      <c r="S185" s="262"/>
      <c r="T185" s="262"/>
      <c r="U185" s="262"/>
      <c r="V185" s="264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</row>
    <row r="186" spans="1:49" x14ac:dyDescent="0.25">
      <c r="A186" s="47"/>
      <c r="B186" s="265"/>
      <c r="C186" s="47"/>
      <c r="D186" s="47"/>
      <c r="E186" s="47"/>
      <c r="F186" s="266"/>
      <c r="G186" s="47"/>
      <c r="H186" s="47"/>
      <c r="I186" s="47"/>
      <c r="J186" s="47"/>
      <c r="K186" s="267"/>
      <c r="L186" s="266"/>
      <c r="M186" s="47"/>
      <c r="N186" s="266"/>
      <c r="O186" s="47"/>
      <c r="P186" s="47"/>
      <c r="Q186" s="266"/>
      <c r="R186" s="266"/>
      <c r="S186" s="266"/>
      <c r="T186" s="266"/>
      <c r="U186" s="266"/>
      <c r="V186" s="26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</row>
    <row r="187" spans="1:49" ht="15.75" thickBot="1" x14ac:dyDescent="0.3">
      <c r="A187" s="268"/>
      <c r="B187" s="269"/>
      <c r="C187" s="268"/>
      <c r="D187" s="268"/>
      <c r="E187" s="268"/>
      <c r="F187" s="270"/>
      <c r="G187" s="268"/>
      <c r="H187" s="268"/>
      <c r="I187" s="268"/>
      <c r="J187" s="268"/>
      <c r="K187" s="271"/>
      <c r="L187" s="270"/>
      <c r="M187" s="268"/>
      <c r="N187" s="270"/>
      <c r="O187" s="268"/>
      <c r="P187" s="268"/>
      <c r="Q187" s="270"/>
      <c r="R187" s="270"/>
      <c r="S187" s="270"/>
      <c r="T187" s="270"/>
      <c r="U187" s="270"/>
      <c r="V187" s="270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</row>
    <row r="188" spans="1:49" ht="15.75" thickTop="1" x14ac:dyDescent="0.25">
      <c r="A188" s="47"/>
      <c r="B188" s="265"/>
      <c r="C188" s="47"/>
      <c r="D188" s="47"/>
      <c r="E188" s="47"/>
      <c r="F188" s="266"/>
      <c r="G188" s="47"/>
      <c r="H188" s="47"/>
      <c r="I188" s="47"/>
      <c r="J188" s="47"/>
      <c r="K188" s="267"/>
      <c r="L188" s="266"/>
      <c r="M188" s="47"/>
      <c r="N188" s="266"/>
      <c r="O188" s="47"/>
      <c r="P188" s="47"/>
      <c r="Q188" s="266"/>
      <c r="R188" s="266"/>
      <c r="S188" s="266"/>
      <c r="T188" s="266"/>
      <c r="U188" s="266"/>
      <c r="V188" s="266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</row>
    <row r="189" spans="1:49" x14ac:dyDescent="0.25">
      <c r="B189" s="117"/>
      <c r="F189" s="244"/>
      <c r="K189" s="87"/>
      <c r="L189" s="244"/>
      <c r="N189" s="244"/>
      <c r="Q189" s="244"/>
      <c r="R189" s="244"/>
      <c r="S189" s="244"/>
      <c r="T189" s="244"/>
      <c r="U189" s="244"/>
      <c r="V189" s="244"/>
    </row>
    <row r="190" spans="1:49" x14ac:dyDescent="0.25">
      <c r="B190" s="117"/>
      <c r="F190" s="244"/>
      <c r="K190" s="272" t="s">
        <v>77</v>
      </c>
      <c r="L190" s="244"/>
      <c r="N190" s="244"/>
      <c r="Q190" s="244"/>
      <c r="R190" s="244"/>
      <c r="S190" s="244"/>
      <c r="T190" s="244"/>
      <c r="U190" s="244"/>
      <c r="V190" s="244"/>
    </row>
    <row r="191" spans="1:49" x14ac:dyDescent="0.25">
      <c r="B191" s="273" t="s">
        <v>59</v>
      </c>
      <c r="F191" s="244"/>
      <c r="L191" s="244"/>
      <c r="N191" s="244"/>
      <c r="Q191" s="244"/>
      <c r="R191" s="244"/>
      <c r="S191" s="244"/>
      <c r="T191" s="244"/>
      <c r="U191" s="244"/>
      <c r="V191" s="244"/>
    </row>
    <row r="192" spans="1:49" x14ac:dyDescent="0.25">
      <c r="J192" s="148" t="s">
        <v>60</v>
      </c>
      <c r="K192" s="93">
        <v>1</v>
      </c>
    </row>
    <row r="193" spans="1:22" x14ac:dyDescent="0.25">
      <c r="A193" s="217" t="s">
        <v>163</v>
      </c>
      <c r="B193" s="274"/>
      <c r="C193" s="274"/>
      <c r="D193" s="275"/>
      <c r="E193" s="275" t="s">
        <v>16</v>
      </c>
      <c r="F193" s="275" t="s">
        <v>15</v>
      </c>
      <c r="G193" s="276" t="s">
        <v>14</v>
      </c>
      <c r="H193" s="276" t="s">
        <v>13</v>
      </c>
      <c r="I193" s="276" t="s">
        <v>3</v>
      </c>
      <c r="J193" s="276" t="s">
        <v>4</v>
      </c>
      <c r="K193" s="521" t="s">
        <v>5</v>
      </c>
      <c r="L193" s="276" t="s">
        <v>6</v>
      </c>
      <c r="M193" s="276" t="s">
        <v>20</v>
      </c>
      <c r="N193" s="276" t="s">
        <v>21</v>
      </c>
      <c r="O193" s="276" t="s">
        <v>22</v>
      </c>
      <c r="P193" s="276" t="s">
        <v>23</v>
      </c>
      <c r="Q193" s="276" t="s">
        <v>24</v>
      </c>
      <c r="R193" s="274"/>
      <c r="S193" s="274"/>
      <c r="T193" s="274"/>
      <c r="U193" s="274"/>
      <c r="V193" s="274"/>
    </row>
    <row r="194" spans="1:22" x14ac:dyDescent="0.25">
      <c r="A194" s="217" t="s">
        <v>162</v>
      </c>
      <c r="B194" s="276" t="s">
        <v>2</v>
      </c>
      <c r="C194" s="277" t="s">
        <v>41</v>
      </c>
      <c r="D194" s="276" t="s">
        <v>41</v>
      </c>
      <c r="E194" s="276" t="s">
        <v>41</v>
      </c>
      <c r="F194" s="276" t="s">
        <v>41</v>
      </c>
      <c r="G194" s="276" t="s">
        <v>41</v>
      </c>
      <c r="H194" s="276" t="s">
        <v>41</v>
      </c>
      <c r="I194" s="276" t="s">
        <v>41</v>
      </c>
      <c r="J194" s="276" t="s">
        <v>41</v>
      </c>
      <c r="K194" s="276" t="s">
        <v>41</v>
      </c>
      <c r="L194" s="276" t="s">
        <v>41</v>
      </c>
      <c r="M194" s="276" t="s">
        <v>41</v>
      </c>
      <c r="N194" s="276" t="s">
        <v>41</v>
      </c>
      <c r="O194" s="276" t="s">
        <v>41</v>
      </c>
      <c r="P194" s="276" t="s">
        <v>41</v>
      </c>
      <c r="Q194" s="277" t="s">
        <v>41</v>
      </c>
      <c r="R194" s="277" t="s">
        <v>41</v>
      </c>
      <c r="S194" s="277" t="s">
        <v>41</v>
      </c>
      <c r="T194" s="277" t="s">
        <v>41</v>
      </c>
      <c r="U194" s="277" t="s">
        <v>41</v>
      </c>
      <c r="V194" s="277" t="s">
        <v>41</v>
      </c>
    </row>
    <row r="195" spans="1:22" x14ac:dyDescent="0.25">
      <c r="B195" s="276">
        <v>1</v>
      </c>
      <c r="C195" s="278">
        <f>(C162*$K$192)/$B195</f>
        <v>2.2582524013384724</v>
      </c>
      <c r="D195" s="156">
        <f t="shared" ref="D195:V206" si="37">(D162*$K$192)/$B195</f>
        <v>2.2969902615392432</v>
      </c>
      <c r="E195" s="156">
        <f t="shared" si="37"/>
        <v>2.3415388007701297</v>
      </c>
      <c r="F195" s="156">
        <f t="shared" si="37"/>
        <v>2.392769620885649</v>
      </c>
      <c r="G195" s="156">
        <f t="shared" si="37"/>
        <v>2.4516850640184962</v>
      </c>
      <c r="H195" s="156">
        <f t="shared" si="37"/>
        <v>2.5194378236212707</v>
      </c>
      <c r="I195" s="156">
        <f t="shared" si="37"/>
        <v>2.5973534971644612</v>
      </c>
      <c r="J195" s="156">
        <f t="shared" si="37"/>
        <v>2.6869565217391305</v>
      </c>
      <c r="K195" s="84">
        <f>(K162*$K$192)/$B195</f>
        <v>2.79</v>
      </c>
      <c r="L195" s="143">
        <f t="shared" si="37"/>
        <v>2.9085000000000001</v>
      </c>
      <c r="M195" s="143">
        <f t="shared" si="37"/>
        <v>3.0447749999999996</v>
      </c>
      <c r="N195" s="143">
        <f t="shared" si="37"/>
        <v>3.2014912499999997</v>
      </c>
      <c r="O195" s="143">
        <f t="shared" si="37"/>
        <v>3.3817149375</v>
      </c>
      <c r="P195" s="143">
        <f t="shared" si="37"/>
        <v>3.5889721781249997</v>
      </c>
      <c r="Q195" s="278">
        <f t="shared" si="37"/>
        <v>3.8273180048437494</v>
      </c>
      <c r="R195" s="278">
        <f t="shared" si="37"/>
        <v>4.1014157055703118</v>
      </c>
      <c r="S195" s="278">
        <f t="shared" si="37"/>
        <v>4.4166280614058584</v>
      </c>
      <c r="T195" s="278">
        <f t="shared" si="37"/>
        <v>4.7791222706167371</v>
      </c>
      <c r="U195" s="278">
        <f t="shared" si="37"/>
        <v>5.1959906112092469</v>
      </c>
      <c r="V195" s="278">
        <f t="shared" si="37"/>
        <v>5.6753892028906341</v>
      </c>
    </row>
    <row r="196" spans="1:22" x14ac:dyDescent="0.25">
      <c r="B196" s="276">
        <v>2</v>
      </c>
      <c r="C196" s="278">
        <f t="shared" ref="C196:J206" si="38">(C163*$K$192)/$B196</f>
        <v>1.2321002594307791</v>
      </c>
      <c r="D196" s="160">
        <f t="shared" si="38"/>
        <v>1.2669152983453957</v>
      </c>
      <c r="E196" s="160">
        <f t="shared" si="38"/>
        <v>1.306952593097205</v>
      </c>
      <c r="F196" s="160">
        <f t="shared" si="38"/>
        <v>1.352995482061786</v>
      </c>
      <c r="G196" s="160">
        <f t="shared" si="38"/>
        <v>1.4059448043710536</v>
      </c>
      <c r="H196" s="160">
        <f t="shared" si="38"/>
        <v>1.4668365250267117</v>
      </c>
      <c r="I196" s="160">
        <f t="shared" si="38"/>
        <v>1.5368620037807184</v>
      </c>
      <c r="J196" s="160">
        <f t="shared" si="38"/>
        <v>1.6173913043478261</v>
      </c>
      <c r="K196" s="98">
        <f t="shared" si="37"/>
        <v>1.71</v>
      </c>
      <c r="L196" s="94">
        <f t="shared" si="37"/>
        <v>1.8165</v>
      </c>
      <c r="M196" s="94">
        <f t="shared" si="37"/>
        <v>1.9389749999999999</v>
      </c>
      <c r="N196" s="94">
        <f t="shared" si="37"/>
        <v>2.0798212499999997</v>
      </c>
      <c r="O196" s="94">
        <f t="shared" si="37"/>
        <v>2.2417944374999994</v>
      </c>
      <c r="P196" s="94">
        <f t="shared" si="37"/>
        <v>2.4280636031249996</v>
      </c>
      <c r="Q196" s="278">
        <f t="shared" si="37"/>
        <v>2.6422731435937497</v>
      </c>
      <c r="R196" s="278">
        <f t="shared" si="37"/>
        <v>2.8886141151328113</v>
      </c>
      <c r="S196" s="278">
        <f t="shared" si="37"/>
        <v>3.1719062324027334</v>
      </c>
      <c r="T196" s="278">
        <f t="shared" si="37"/>
        <v>3.4976921672631427</v>
      </c>
      <c r="U196" s="278">
        <f t="shared" si="37"/>
        <v>3.872345992352614</v>
      </c>
      <c r="V196" s="278">
        <f t="shared" si="37"/>
        <v>4.3031978912055058</v>
      </c>
    </row>
    <row r="197" spans="1:22" x14ac:dyDescent="0.25">
      <c r="B197" s="276">
        <v>3</v>
      </c>
      <c r="C197" s="279">
        <f t="shared" si="38"/>
        <v>0.87370445676923936</v>
      </c>
      <c r="D197" s="163">
        <f t="shared" si="38"/>
        <v>0.90476012528462535</v>
      </c>
      <c r="E197" s="163">
        <f t="shared" si="38"/>
        <v>0.94047414407731911</v>
      </c>
      <c r="F197" s="163">
        <f t="shared" si="38"/>
        <v>0.98154526568891687</v>
      </c>
      <c r="G197" s="163">
        <f t="shared" si="38"/>
        <v>1.0287770555422544</v>
      </c>
      <c r="H197" s="163">
        <f t="shared" si="38"/>
        <v>1.0830936138735925</v>
      </c>
      <c r="I197" s="163">
        <f t="shared" si="38"/>
        <v>1.1455576559546314</v>
      </c>
      <c r="J197" s="163">
        <f t="shared" si="38"/>
        <v>1.2173913043478262</v>
      </c>
      <c r="K197" s="105">
        <f t="shared" si="37"/>
        <v>1.3</v>
      </c>
      <c r="L197" s="146">
        <f t="shared" si="37"/>
        <v>1.3949999999999998</v>
      </c>
      <c r="M197" s="146">
        <f t="shared" si="37"/>
        <v>1.5042499999999999</v>
      </c>
      <c r="N197" s="146">
        <f t="shared" si="37"/>
        <v>1.6298874999999997</v>
      </c>
      <c r="O197" s="146">
        <f t="shared" si="37"/>
        <v>1.7743706249999995</v>
      </c>
      <c r="P197" s="146">
        <f t="shared" si="37"/>
        <v>1.9405262187499994</v>
      </c>
      <c r="Q197" s="279">
        <f t="shared" si="37"/>
        <v>2.131605151562499</v>
      </c>
      <c r="R197" s="279">
        <f t="shared" si="37"/>
        <v>2.3513459242968735</v>
      </c>
      <c r="S197" s="279">
        <f t="shared" si="37"/>
        <v>2.6040478129414049</v>
      </c>
      <c r="T197" s="279">
        <f t="shared" si="37"/>
        <v>2.8946549848826151</v>
      </c>
      <c r="U197" s="279">
        <f t="shared" si="37"/>
        <v>3.2288532326150072</v>
      </c>
      <c r="V197" s="279">
        <f t="shared" si="37"/>
        <v>3.613181217507258</v>
      </c>
    </row>
    <row r="198" spans="1:22" x14ac:dyDescent="0.25">
      <c r="B198" s="276">
        <v>4</v>
      </c>
      <c r="C198" s="278">
        <f t="shared" si="38"/>
        <v>0.70431360865385473</v>
      </c>
      <c r="D198" s="160">
        <f t="shared" si="38"/>
        <v>0.73496064995193289</v>
      </c>
      <c r="E198" s="160">
        <f t="shared" si="38"/>
        <v>0.77020474744472278</v>
      </c>
      <c r="F198" s="160">
        <f t="shared" si="38"/>
        <v>0.81073545956143112</v>
      </c>
      <c r="G198" s="160">
        <f t="shared" si="38"/>
        <v>0.85734577849564575</v>
      </c>
      <c r="H198" s="160">
        <f t="shared" si="38"/>
        <v>0.91094764526999272</v>
      </c>
      <c r="I198" s="160">
        <f t="shared" si="38"/>
        <v>0.97258979206049156</v>
      </c>
      <c r="J198" s="160">
        <f t="shared" si="38"/>
        <v>1.0434782608695652</v>
      </c>
      <c r="K198" s="98">
        <f t="shared" si="37"/>
        <v>1.125</v>
      </c>
      <c r="L198" s="94">
        <f t="shared" si="37"/>
        <v>1.21875</v>
      </c>
      <c r="M198" s="94">
        <f t="shared" si="37"/>
        <v>1.3265624999999999</v>
      </c>
      <c r="N198" s="94">
        <f t="shared" si="37"/>
        <v>1.4505468749999997</v>
      </c>
      <c r="O198" s="94">
        <f t="shared" si="37"/>
        <v>1.5931289062499996</v>
      </c>
      <c r="P198" s="94">
        <f t="shared" si="37"/>
        <v>1.7570982421874994</v>
      </c>
      <c r="Q198" s="278">
        <f t="shared" si="37"/>
        <v>1.9456629785156243</v>
      </c>
      <c r="R198" s="278">
        <f t="shared" si="37"/>
        <v>2.1625124252929675</v>
      </c>
      <c r="S198" s="278">
        <f t="shared" si="37"/>
        <v>2.4118892890869126</v>
      </c>
      <c r="T198" s="278">
        <f t="shared" si="37"/>
        <v>2.6986726824499496</v>
      </c>
      <c r="U198" s="278">
        <f t="shared" si="37"/>
        <v>3.0284735848174416</v>
      </c>
      <c r="V198" s="278">
        <f t="shared" si="37"/>
        <v>3.4077446225400578</v>
      </c>
    </row>
    <row r="199" spans="1:22" x14ac:dyDescent="0.25">
      <c r="B199" s="276">
        <v>5</v>
      </c>
      <c r="C199" s="278">
        <f t="shared" si="38"/>
        <v>0.60137149268923917</v>
      </c>
      <c r="D199" s="160">
        <f t="shared" si="38"/>
        <v>0.631577216592625</v>
      </c>
      <c r="E199" s="160">
        <f t="shared" si="38"/>
        <v>0.66631379908151867</v>
      </c>
      <c r="F199" s="160">
        <f t="shared" si="38"/>
        <v>0.70626086894374651</v>
      </c>
      <c r="G199" s="160">
        <f t="shared" si="38"/>
        <v>0.75219999928530845</v>
      </c>
      <c r="H199" s="160">
        <f t="shared" si="38"/>
        <v>0.80502999917810469</v>
      </c>
      <c r="I199" s="160">
        <f t="shared" si="38"/>
        <v>0.86578449905482047</v>
      </c>
      <c r="J199" s="160">
        <f t="shared" si="38"/>
        <v>0.93565217391304356</v>
      </c>
      <c r="K199" s="98">
        <f t="shared" si="37"/>
        <v>1.016</v>
      </c>
      <c r="L199" s="94">
        <f t="shared" si="37"/>
        <v>1.1084000000000001</v>
      </c>
      <c r="M199" s="94">
        <f t="shared" si="37"/>
        <v>1.2146599999999999</v>
      </c>
      <c r="N199" s="94">
        <f t="shared" si="37"/>
        <v>1.3368589999999998</v>
      </c>
      <c r="O199" s="94">
        <f t="shared" si="37"/>
        <v>1.4773878499999995</v>
      </c>
      <c r="P199" s="94">
        <f t="shared" si="37"/>
        <v>1.6389960274999993</v>
      </c>
      <c r="Q199" s="278">
        <f t="shared" si="37"/>
        <v>1.8248454316249991</v>
      </c>
      <c r="R199" s="278">
        <f t="shared" si="37"/>
        <v>2.0385722463687488</v>
      </c>
      <c r="S199" s="278">
        <f t="shared" si="37"/>
        <v>2.2843580833240611</v>
      </c>
      <c r="T199" s="278">
        <f t="shared" si="37"/>
        <v>2.5670117958226699</v>
      </c>
      <c r="U199" s="278">
        <f t="shared" si="37"/>
        <v>2.8920635651960707</v>
      </c>
      <c r="V199" s="278">
        <f t="shared" si="37"/>
        <v>3.2658730999754808</v>
      </c>
    </row>
    <row r="200" spans="1:22" x14ac:dyDescent="0.25">
      <c r="B200" s="276">
        <v>10</v>
      </c>
      <c r="C200" s="279">
        <f t="shared" si="38"/>
        <v>0.38698781464000781</v>
      </c>
      <c r="D200" s="163">
        <f t="shared" si="38"/>
        <v>0.41503598683600895</v>
      </c>
      <c r="E200" s="163">
        <f t="shared" si="38"/>
        <v>0.44729138486141035</v>
      </c>
      <c r="F200" s="163">
        <f t="shared" si="38"/>
        <v>0.4843850925906219</v>
      </c>
      <c r="G200" s="163">
        <f t="shared" si="38"/>
        <v>0.52704285647921512</v>
      </c>
      <c r="H200" s="163">
        <f t="shared" si="38"/>
        <v>0.5760992849510973</v>
      </c>
      <c r="I200" s="163">
        <f t="shared" si="38"/>
        <v>0.63251417769376184</v>
      </c>
      <c r="J200" s="163">
        <f t="shared" si="38"/>
        <v>0.69739130434782615</v>
      </c>
      <c r="K200" s="105">
        <f t="shared" si="37"/>
        <v>0.77200000000000002</v>
      </c>
      <c r="L200" s="146">
        <f t="shared" si="37"/>
        <v>0.8577999999999999</v>
      </c>
      <c r="M200" s="146">
        <f t="shared" si="37"/>
        <v>0.95646999999999982</v>
      </c>
      <c r="N200" s="146">
        <f t="shared" si="37"/>
        <v>1.0699404999999997</v>
      </c>
      <c r="O200" s="146">
        <f t="shared" si="37"/>
        <v>1.2004315749999996</v>
      </c>
      <c r="P200" s="146">
        <f t="shared" si="37"/>
        <v>1.3504963112499995</v>
      </c>
      <c r="Q200" s="279">
        <f t="shared" si="37"/>
        <v>1.5230707579374996</v>
      </c>
      <c r="R200" s="279">
        <f t="shared" si="37"/>
        <v>1.7215313716281244</v>
      </c>
      <c r="S200" s="279">
        <f t="shared" si="37"/>
        <v>1.9497610773723426</v>
      </c>
      <c r="T200" s="279">
        <f t="shared" si="37"/>
        <v>2.2122252389781942</v>
      </c>
      <c r="U200" s="279">
        <f t="shared" si="37"/>
        <v>2.514059024824923</v>
      </c>
      <c r="V200" s="279">
        <f t="shared" si="37"/>
        <v>2.8611678785486614</v>
      </c>
    </row>
    <row r="201" spans="1:22" x14ac:dyDescent="0.25">
      <c r="B201" s="276">
        <v>20</v>
      </c>
      <c r="C201" s="278">
        <f t="shared" si="38"/>
        <v>0.25249967749923713</v>
      </c>
      <c r="D201" s="160">
        <f t="shared" si="38"/>
        <v>0.27537462912412269</v>
      </c>
      <c r="E201" s="160">
        <f t="shared" si="38"/>
        <v>0.30168082349274111</v>
      </c>
      <c r="F201" s="160">
        <f t="shared" si="38"/>
        <v>0.33193294701665221</v>
      </c>
      <c r="G201" s="160">
        <f t="shared" si="38"/>
        <v>0.36672288906915007</v>
      </c>
      <c r="H201" s="160">
        <f t="shared" si="38"/>
        <v>0.40673132242952253</v>
      </c>
      <c r="I201" s="160">
        <f t="shared" si="38"/>
        <v>0.4527410207939509</v>
      </c>
      <c r="J201" s="160">
        <f t="shared" si="38"/>
        <v>0.50565217391304351</v>
      </c>
      <c r="K201" s="98">
        <f t="shared" si="37"/>
        <v>0.5665</v>
      </c>
      <c r="L201" s="94">
        <f t="shared" si="37"/>
        <v>0.63647500000000001</v>
      </c>
      <c r="M201" s="94">
        <f t="shared" si="37"/>
        <v>0.71694625000000001</v>
      </c>
      <c r="N201" s="94">
        <f t="shared" si="37"/>
        <v>0.80948818749999985</v>
      </c>
      <c r="O201" s="94">
        <f t="shared" si="37"/>
        <v>0.91591141562499989</v>
      </c>
      <c r="P201" s="94">
        <f t="shared" si="37"/>
        <v>1.0382981279687498</v>
      </c>
      <c r="Q201" s="278">
        <f t="shared" si="37"/>
        <v>1.1790428471640619</v>
      </c>
      <c r="R201" s="278">
        <f t="shared" si="37"/>
        <v>1.3408992742386714</v>
      </c>
      <c r="S201" s="278">
        <f t="shared" si="37"/>
        <v>1.5270341653744719</v>
      </c>
      <c r="T201" s="278">
        <f t="shared" si="37"/>
        <v>1.7410892901806423</v>
      </c>
      <c r="U201" s="278">
        <f t="shared" si="37"/>
        <v>1.9872526837077387</v>
      </c>
      <c r="V201" s="278">
        <f t="shared" si="37"/>
        <v>2.2703405862638997</v>
      </c>
    </row>
    <row r="202" spans="1:22" x14ac:dyDescent="0.25">
      <c r="B202" s="276">
        <v>30</v>
      </c>
      <c r="C202" s="278">
        <f t="shared" si="38"/>
        <v>0.21006757812718549</v>
      </c>
      <c r="D202" s="160">
        <f t="shared" si="38"/>
        <v>0.2315777148462633</v>
      </c>
      <c r="E202" s="160">
        <f t="shared" si="38"/>
        <v>0.25631437207320279</v>
      </c>
      <c r="F202" s="160">
        <f t="shared" si="38"/>
        <v>0.28476152788418313</v>
      </c>
      <c r="G202" s="160">
        <f t="shared" si="38"/>
        <v>0.31747575706681064</v>
      </c>
      <c r="H202" s="160">
        <f t="shared" si="38"/>
        <v>0.35509712062683219</v>
      </c>
      <c r="I202" s="160">
        <f t="shared" si="38"/>
        <v>0.39836168872085703</v>
      </c>
      <c r="J202" s="160">
        <f t="shared" si="38"/>
        <v>0.44811594202898558</v>
      </c>
      <c r="K202" s="98">
        <f t="shared" si="37"/>
        <v>0.5053333333333333</v>
      </c>
      <c r="L202" s="94">
        <f t="shared" si="37"/>
        <v>0.57113333333333338</v>
      </c>
      <c r="M202" s="94">
        <f t="shared" si="37"/>
        <v>0.64680333333333329</v>
      </c>
      <c r="N202" s="94">
        <f t="shared" si="37"/>
        <v>0.73382383333333323</v>
      </c>
      <c r="O202" s="94">
        <f t="shared" si="37"/>
        <v>0.83389740833333315</v>
      </c>
      <c r="P202" s="94">
        <f t="shared" si="37"/>
        <v>0.94898201958333317</v>
      </c>
      <c r="Q202" s="278">
        <f t="shared" si="37"/>
        <v>1.0813293225208329</v>
      </c>
      <c r="R202" s="278">
        <f t="shared" si="37"/>
        <v>1.2335287208989576</v>
      </c>
      <c r="S202" s="278">
        <f t="shared" si="37"/>
        <v>1.4085580290338013</v>
      </c>
      <c r="T202" s="278">
        <f t="shared" si="37"/>
        <v>1.6098417333888715</v>
      </c>
      <c r="U202" s="278">
        <f t="shared" si="37"/>
        <v>1.8413179933972019</v>
      </c>
      <c r="V202" s="278">
        <f t="shared" si="37"/>
        <v>2.1075156924067824</v>
      </c>
    </row>
    <row r="203" spans="1:22" x14ac:dyDescent="0.25">
      <c r="B203" s="276">
        <v>40</v>
      </c>
      <c r="C203" s="278">
        <f t="shared" si="38"/>
        <v>0.19032258642346744</v>
      </c>
      <c r="D203" s="160">
        <f t="shared" si="38"/>
        <v>0.21137097438698754</v>
      </c>
      <c r="E203" s="160">
        <f t="shared" si="38"/>
        <v>0.23557662054503567</v>
      </c>
      <c r="F203" s="160">
        <f t="shared" si="38"/>
        <v>0.26341311362679098</v>
      </c>
      <c r="G203" s="160">
        <f t="shared" si="38"/>
        <v>0.29542508067080958</v>
      </c>
      <c r="H203" s="160">
        <f t="shared" si="38"/>
        <v>0.33223884277143101</v>
      </c>
      <c r="I203" s="160">
        <f t="shared" si="38"/>
        <v>0.37457466918714566</v>
      </c>
      <c r="J203" s="160">
        <f t="shared" si="38"/>
        <v>0.42326086956521747</v>
      </c>
      <c r="K203" s="98">
        <f t="shared" si="37"/>
        <v>0.47925000000000006</v>
      </c>
      <c r="L203" s="94">
        <f t="shared" si="37"/>
        <v>0.5436375</v>
      </c>
      <c r="M203" s="94">
        <f t="shared" si="37"/>
        <v>0.61768312499999989</v>
      </c>
      <c r="N203" s="94">
        <f t="shared" si="37"/>
        <v>0.70283559374999993</v>
      </c>
      <c r="O203" s="94">
        <f t="shared" si="37"/>
        <v>0.80076093281249983</v>
      </c>
      <c r="P203" s="94">
        <f t="shared" si="37"/>
        <v>0.91337507273437468</v>
      </c>
      <c r="Q203" s="278">
        <f t="shared" si="37"/>
        <v>1.0428813336445308</v>
      </c>
      <c r="R203" s="278">
        <f t="shared" si="37"/>
        <v>1.1918135336912106</v>
      </c>
      <c r="S203" s="278">
        <f t="shared" si="37"/>
        <v>1.3630855637448918</v>
      </c>
      <c r="T203" s="278">
        <f t="shared" si="37"/>
        <v>1.5600483983066256</v>
      </c>
      <c r="U203" s="278">
        <f t="shared" si="37"/>
        <v>1.7865556580526192</v>
      </c>
      <c r="V203" s="278">
        <f t="shared" si="37"/>
        <v>2.047039006760512</v>
      </c>
    </row>
    <row r="204" spans="1:22" x14ac:dyDescent="0.25">
      <c r="B204" s="276">
        <v>50</v>
      </c>
      <c r="C204" s="278">
        <f t="shared" si="38"/>
        <v>0.18011010027046739</v>
      </c>
      <c r="D204" s="160">
        <f t="shared" si="38"/>
        <v>0.20112661531103751</v>
      </c>
      <c r="E204" s="160">
        <f t="shared" si="38"/>
        <v>0.2252956076076931</v>
      </c>
      <c r="F204" s="160">
        <f t="shared" si="38"/>
        <v>0.25308994874884705</v>
      </c>
      <c r="G204" s="160">
        <f t="shared" si="38"/>
        <v>0.28505344106117414</v>
      </c>
      <c r="H204" s="160">
        <f t="shared" si="38"/>
        <v>0.32181145722035021</v>
      </c>
      <c r="I204" s="160">
        <f t="shared" si="38"/>
        <v>0.36408317580340266</v>
      </c>
      <c r="J204" s="160">
        <f t="shared" si="38"/>
        <v>0.41269565217391302</v>
      </c>
      <c r="K204" s="98">
        <f t="shared" si="37"/>
        <v>0.46860000000000002</v>
      </c>
      <c r="L204" s="94">
        <f t="shared" si="37"/>
        <v>0.53288999999999997</v>
      </c>
      <c r="M204" s="94">
        <f t="shared" si="37"/>
        <v>0.60682349999999996</v>
      </c>
      <c r="N204" s="94">
        <f t="shared" si="37"/>
        <v>0.69184702499999984</v>
      </c>
      <c r="O204" s="94">
        <f t="shared" si="37"/>
        <v>0.78962407874999985</v>
      </c>
      <c r="P204" s="94">
        <f t="shared" si="37"/>
        <v>0.9020676905624998</v>
      </c>
      <c r="Q204" s="278">
        <f t="shared" si="37"/>
        <v>1.0313778441468748</v>
      </c>
      <c r="R204" s="278">
        <f t="shared" si="37"/>
        <v>1.1800845207689057</v>
      </c>
      <c r="S204" s="278">
        <f t="shared" si="37"/>
        <v>1.3510971988842413</v>
      </c>
      <c r="T204" s="278">
        <f t="shared" si="37"/>
        <v>1.5477617787168776</v>
      </c>
      <c r="U204" s="278">
        <f t="shared" si="37"/>
        <v>1.773926045524409</v>
      </c>
      <c r="V204" s="278">
        <f t="shared" si="37"/>
        <v>2.0340149523530702</v>
      </c>
    </row>
    <row r="205" spans="1:22" x14ac:dyDescent="0.25">
      <c r="B205" s="276">
        <v>60</v>
      </c>
      <c r="C205" s="278">
        <f t="shared" si="38"/>
        <v>0.17875013906590353</v>
      </c>
      <c r="D205" s="160">
        <f t="shared" si="38"/>
        <v>0.20056265992578909</v>
      </c>
      <c r="E205" s="160">
        <f t="shared" si="38"/>
        <v>0.22564705891465742</v>
      </c>
      <c r="F205" s="160">
        <f t="shared" si="38"/>
        <v>0.25449411775185599</v>
      </c>
      <c r="G205" s="160">
        <f t="shared" si="38"/>
        <v>0.28766823541463438</v>
      </c>
      <c r="H205" s="160">
        <f t="shared" si="38"/>
        <v>0.32581847072682951</v>
      </c>
      <c r="I205" s="160">
        <f t="shared" si="38"/>
        <v>0.36969124133585385</v>
      </c>
      <c r="J205" s="160">
        <f t="shared" si="38"/>
        <v>0.42014492753623195</v>
      </c>
      <c r="K205" s="98">
        <f t="shared" si="37"/>
        <v>0.47816666666666668</v>
      </c>
      <c r="L205" s="94">
        <f t="shared" si="37"/>
        <v>0.54489166666666666</v>
      </c>
      <c r="M205" s="94">
        <f t="shared" si="37"/>
        <v>0.6216254166666666</v>
      </c>
      <c r="N205" s="94">
        <f t="shared" si="37"/>
        <v>0.70986922916666662</v>
      </c>
      <c r="O205" s="94">
        <f t="shared" si="37"/>
        <v>0.81134961354166657</v>
      </c>
      <c r="P205" s="94">
        <f t="shared" si="37"/>
        <v>0.92805205557291637</v>
      </c>
      <c r="Q205" s="278">
        <f t="shared" si="37"/>
        <v>1.0622598639088536</v>
      </c>
      <c r="R205" s="278">
        <f t="shared" si="37"/>
        <v>1.2165988434951818</v>
      </c>
      <c r="S205" s="278">
        <f t="shared" si="37"/>
        <v>1.394088670019459</v>
      </c>
      <c r="T205" s="278">
        <f t="shared" si="37"/>
        <v>1.5982019705223778</v>
      </c>
      <c r="U205" s="278">
        <f t="shared" si="37"/>
        <v>1.8329322661007341</v>
      </c>
      <c r="V205" s="278">
        <f t="shared" si="37"/>
        <v>2.1028721060158442</v>
      </c>
    </row>
    <row r="206" spans="1:22" x14ac:dyDescent="0.25">
      <c r="B206" s="276">
        <v>70</v>
      </c>
      <c r="C206" s="279">
        <f t="shared" si="38"/>
        <v>0.17684473313736881</v>
      </c>
      <c r="D206" s="163">
        <f t="shared" si="38"/>
        <v>0.19908572882225983</v>
      </c>
      <c r="E206" s="163">
        <f t="shared" si="38"/>
        <v>0.22466287385988451</v>
      </c>
      <c r="F206" s="163">
        <f t="shared" si="38"/>
        <v>0.25407659065315286</v>
      </c>
      <c r="G206" s="163">
        <f t="shared" si="38"/>
        <v>0.28790236496541155</v>
      </c>
      <c r="H206" s="163">
        <f t="shared" si="38"/>
        <v>0.32680200542450893</v>
      </c>
      <c r="I206" s="163">
        <f t="shared" si="38"/>
        <v>0.37153659195247096</v>
      </c>
      <c r="J206" s="163">
        <f t="shared" si="38"/>
        <v>0.42298136645962736</v>
      </c>
      <c r="K206" s="105">
        <f t="shared" si="37"/>
        <v>0.48214285714285715</v>
      </c>
      <c r="L206" s="146">
        <f t="shared" si="37"/>
        <v>0.55017857142857141</v>
      </c>
      <c r="M206" s="146">
        <f t="shared" si="37"/>
        <v>0.6284196428571428</v>
      </c>
      <c r="N206" s="146">
        <f t="shared" si="37"/>
        <v>0.71839687499999982</v>
      </c>
      <c r="O206" s="146">
        <f t="shared" si="37"/>
        <v>0.82187069196428553</v>
      </c>
      <c r="P206" s="146">
        <f t="shared" si="37"/>
        <v>0.94086558147321409</v>
      </c>
      <c r="Q206" s="279">
        <f t="shared" si="37"/>
        <v>1.0777097044084818</v>
      </c>
      <c r="R206" s="279">
        <f t="shared" si="37"/>
        <v>1.2350804457840396</v>
      </c>
      <c r="S206" s="279">
        <f t="shared" si="37"/>
        <v>1.4160567983659311</v>
      </c>
      <c r="T206" s="279">
        <f t="shared" si="37"/>
        <v>1.6241796038351062</v>
      </c>
      <c r="U206" s="279">
        <f t="shared" si="37"/>
        <v>1.863520830124658</v>
      </c>
      <c r="V206" s="279">
        <f t="shared" si="37"/>
        <v>2.1387632403576422</v>
      </c>
    </row>
    <row r="207" spans="1:22" x14ac:dyDescent="0.25">
      <c r="K207" s="93"/>
    </row>
    <row r="208" spans="1:22" x14ac:dyDescent="0.25">
      <c r="K208" s="93"/>
    </row>
    <row r="209" spans="1:29" x14ac:dyDescent="0.25">
      <c r="K209" s="93"/>
    </row>
    <row r="210" spans="1:29" x14ac:dyDescent="0.25">
      <c r="K210" s="93"/>
    </row>
    <row r="211" spans="1:29" x14ac:dyDescent="0.25">
      <c r="B211" s="280">
        <v>0.9</v>
      </c>
      <c r="C211" s="281" t="s">
        <v>42</v>
      </c>
      <c r="D211" s="282"/>
      <c r="E211" s="282"/>
      <c r="F211" s="282"/>
      <c r="G211" s="282"/>
      <c r="H211" s="282"/>
      <c r="I211" s="282"/>
      <c r="J211" s="282"/>
      <c r="K211" s="283"/>
      <c r="L211" s="282"/>
      <c r="M211" s="282"/>
      <c r="N211" s="282"/>
      <c r="O211" s="282"/>
      <c r="P211" s="67"/>
    </row>
    <row r="212" spans="1:29" x14ac:dyDescent="0.25">
      <c r="B212" s="284">
        <v>0.96</v>
      </c>
      <c r="C212" s="47" t="s">
        <v>43</v>
      </c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70"/>
    </row>
    <row r="213" spans="1:29" x14ac:dyDescent="0.25">
      <c r="B213" s="285">
        <v>85</v>
      </c>
      <c r="C213" s="41" t="s">
        <v>44</v>
      </c>
      <c r="D213" s="47"/>
      <c r="E213" s="47"/>
      <c r="F213" s="47"/>
      <c r="G213" s="47"/>
      <c r="H213" s="41" t="s">
        <v>121</v>
      </c>
      <c r="I213" s="47"/>
      <c r="J213" s="47"/>
      <c r="K213" s="47"/>
      <c r="L213" s="47"/>
      <c r="M213" s="47"/>
      <c r="N213" s="47"/>
      <c r="O213" s="47"/>
      <c r="P213" s="70"/>
    </row>
    <row r="214" spans="1:29" x14ac:dyDescent="0.25">
      <c r="B214" s="284"/>
      <c r="C214" s="41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70"/>
    </row>
    <row r="215" spans="1:29" x14ac:dyDescent="0.25">
      <c r="B215" s="286" t="s">
        <v>75</v>
      </c>
      <c r="C215" s="41"/>
      <c r="D215" s="47"/>
      <c r="E215" s="47"/>
      <c r="F215" s="47"/>
      <c r="G215" s="47"/>
      <c r="H215" s="287" t="s">
        <v>84</v>
      </c>
      <c r="I215" s="47"/>
      <c r="J215" s="47"/>
      <c r="L215" s="47"/>
      <c r="M215" s="47"/>
      <c r="N215" s="47"/>
      <c r="O215" s="47"/>
      <c r="P215" s="70"/>
    </row>
    <row r="216" spans="1:29" x14ac:dyDescent="0.25">
      <c r="B216" s="284"/>
      <c r="C216" s="41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70"/>
    </row>
    <row r="217" spans="1:29" x14ac:dyDescent="0.25">
      <c r="B217" s="288" t="s">
        <v>61</v>
      </c>
      <c r="C217" s="47"/>
      <c r="D217" s="289">
        <f t="shared" ref="D217:H217" si="39">D220/$K220</f>
        <v>0.8232940005517001</v>
      </c>
      <c r="E217" s="289">
        <f t="shared" si="39"/>
        <v>0.83926121891402494</v>
      </c>
      <c r="F217" s="289">
        <f t="shared" si="39"/>
        <v>0.85762352003069842</v>
      </c>
      <c r="G217" s="289">
        <f t="shared" si="39"/>
        <v>0.87874016631487317</v>
      </c>
      <c r="H217" s="289">
        <f t="shared" si="39"/>
        <v>0.90302430954167401</v>
      </c>
      <c r="I217" s="289">
        <f>I220/$K220</f>
        <v>0.93095107425249501</v>
      </c>
      <c r="J217" s="289">
        <f>J220/$K220</f>
        <v>0.96306685366993916</v>
      </c>
      <c r="K217" s="289">
        <v>1</v>
      </c>
      <c r="L217" s="289">
        <f>L220/$K220</f>
        <v>1.0424731182795699</v>
      </c>
      <c r="M217" s="289">
        <f>M220/$K220</f>
        <v>1.091317204301075</v>
      </c>
      <c r="N217" s="289">
        <f>N220/$K220</f>
        <v>1.1474879032258063</v>
      </c>
      <c r="O217" s="289">
        <f>O220/$K220</f>
        <v>1.212084206989247</v>
      </c>
      <c r="P217" s="290">
        <f>P220/$K220</f>
        <v>1.2863699563172042</v>
      </c>
    </row>
    <row r="218" spans="1:29" x14ac:dyDescent="0.25">
      <c r="A218" s="217" t="s">
        <v>163</v>
      </c>
      <c r="B218" s="291"/>
      <c r="C218" s="292"/>
      <c r="D218" s="275"/>
      <c r="E218" s="275" t="s">
        <v>16</v>
      </c>
      <c r="F218" s="275" t="s">
        <v>15</v>
      </c>
      <c r="G218" s="276" t="s">
        <v>14</v>
      </c>
      <c r="H218" s="276" t="s">
        <v>13</v>
      </c>
      <c r="I218" s="276" t="s">
        <v>3</v>
      </c>
      <c r="J218" s="276" t="s">
        <v>4</v>
      </c>
      <c r="K218" s="521" t="s">
        <v>5</v>
      </c>
      <c r="L218" s="276" t="s">
        <v>6</v>
      </c>
      <c r="M218" s="276" t="s">
        <v>20</v>
      </c>
      <c r="N218" s="276" t="s">
        <v>21</v>
      </c>
      <c r="O218" s="276" t="s">
        <v>22</v>
      </c>
      <c r="P218" s="276" t="s">
        <v>23</v>
      </c>
      <c r="Q218" s="276" t="s">
        <v>24</v>
      </c>
      <c r="R218" s="274"/>
      <c r="S218" s="274"/>
      <c r="T218" s="274"/>
      <c r="U218" s="274"/>
      <c r="V218" s="274"/>
    </row>
    <row r="219" spans="1:29" x14ac:dyDescent="0.25">
      <c r="A219" s="217" t="s">
        <v>162</v>
      </c>
      <c r="B219" s="296" t="s">
        <v>2</v>
      </c>
      <c r="C219" s="297" t="s">
        <v>41</v>
      </c>
      <c r="D219" s="294" t="s">
        <v>41</v>
      </c>
      <c r="E219" s="294" t="s">
        <v>41</v>
      </c>
      <c r="F219" s="294" t="s">
        <v>41</v>
      </c>
      <c r="G219" s="294" t="s">
        <v>41</v>
      </c>
      <c r="H219" s="294" t="s">
        <v>41</v>
      </c>
      <c r="I219" s="294" t="s">
        <v>41</v>
      </c>
      <c r="J219" s="294" t="s">
        <v>40</v>
      </c>
      <c r="K219" s="294" t="s">
        <v>40</v>
      </c>
      <c r="L219" s="294" t="s">
        <v>40</v>
      </c>
      <c r="M219" s="294" t="s">
        <v>40</v>
      </c>
      <c r="N219" s="294" t="s">
        <v>40</v>
      </c>
      <c r="O219" s="294" t="s">
        <v>40</v>
      </c>
      <c r="P219" s="295" t="s">
        <v>40</v>
      </c>
      <c r="Q219" s="298" t="s">
        <v>40</v>
      </c>
      <c r="R219" s="298" t="s">
        <v>40</v>
      </c>
      <c r="S219" s="298" t="s">
        <v>40</v>
      </c>
      <c r="T219" s="298" t="s">
        <v>40</v>
      </c>
      <c r="U219" s="298" t="s">
        <v>40</v>
      </c>
      <c r="V219" s="298" t="s">
        <v>40</v>
      </c>
    </row>
    <row r="220" spans="1:29" x14ac:dyDescent="0.25">
      <c r="B220" s="296">
        <v>1</v>
      </c>
      <c r="C220" s="299">
        <f t="shared" ref="C220:V231" si="40">SQRT(12*32.2*C195^2/(4*$B$213*($B$212*56)*$B$211^2))</f>
        <v>0.36482067420535697</v>
      </c>
      <c r="D220" s="300">
        <f t="shared" si="40"/>
        <v>0.37107877549967727</v>
      </c>
      <c r="E220" s="300">
        <f t="shared" si="40"/>
        <v>0.37827559198814553</v>
      </c>
      <c r="F220" s="300">
        <f t="shared" si="40"/>
        <v>0.38655193094988399</v>
      </c>
      <c r="G220" s="300">
        <f t="shared" si="40"/>
        <v>0.39606972075588331</v>
      </c>
      <c r="H220" s="300">
        <f t="shared" si="40"/>
        <v>0.4070151790327825</v>
      </c>
      <c r="I220" s="300">
        <f t="shared" si="40"/>
        <v>0.41960245605121654</v>
      </c>
      <c r="J220" s="300">
        <f t="shared" si="40"/>
        <v>0.43407782462241573</v>
      </c>
      <c r="K220" s="301">
        <f>SQRT(12*32.2*K195^2/(4*$B$213*($B$212*56)*$B$211^2))</f>
        <v>0.4507244984792948</v>
      </c>
      <c r="L220" s="300">
        <f t="shared" si="40"/>
        <v>0.46986817341470571</v>
      </c>
      <c r="M220" s="300">
        <f t="shared" si="40"/>
        <v>0.49188339959042815</v>
      </c>
      <c r="N220" s="300">
        <f t="shared" si="40"/>
        <v>0.51720090969250909</v>
      </c>
      <c r="O220" s="300">
        <f t="shared" si="40"/>
        <v>0.54631604630990216</v>
      </c>
      <c r="P220" s="302">
        <f t="shared" si="40"/>
        <v>0.57979845341990421</v>
      </c>
      <c r="Q220" s="303">
        <f t="shared" si="40"/>
        <v>0.61830322159640649</v>
      </c>
      <c r="R220" s="303">
        <f t="shared" si="40"/>
        <v>0.66258370499938413</v>
      </c>
      <c r="S220" s="303">
        <f t="shared" si="40"/>
        <v>0.71350626091280833</v>
      </c>
      <c r="T220" s="303">
        <f t="shared" si="40"/>
        <v>0.77206720021324637</v>
      </c>
      <c r="U220" s="303">
        <f t="shared" si="40"/>
        <v>0.83941228040874982</v>
      </c>
      <c r="V220" s="303">
        <f t="shared" si="40"/>
        <v>0.91685912263357905</v>
      </c>
      <c r="W220" s="304">
        <f>L220/K220</f>
        <v>1.0424731182795699</v>
      </c>
      <c r="X220" s="304">
        <f>M220/L220</f>
        <v>1.0468540484785971</v>
      </c>
      <c r="Y220" s="304">
        <f>N220/M220</f>
        <v>1.0514705520112324</v>
      </c>
      <c r="Z220" s="304">
        <f>O220/N220</f>
        <v>1.056293668614587</v>
      </c>
      <c r="AA220" s="304"/>
      <c r="AB220" s="304"/>
      <c r="AC220" s="304"/>
    </row>
    <row r="221" spans="1:29" x14ac:dyDescent="0.25">
      <c r="B221" s="296">
        <v>2</v>
      </c>
      <c r="C221" s="299">
        <f t="shared" si="40"/>
        <v>0.19904579623947916</v>
      </c>
      <c r="D221" s="300">
        <f t="shared" si="40"/>
        <v>0.20467016575715935</v>
      </c>
      <c r="E221" s="300">
        <f t="shared" si="40"/>
        <v>0.2111381907024916</v>
      </c>
      <c r="F221" s="300">
        <f t="shared" si="40"/>
        <v>0.21857641938962372</v>
      </c>
      <c r="G221" s="300">
        <f t="shared" si="40"/>
        <v>0.22713038237982558</v>
      </c>
      <c r="H221" s="300">
        <f t="shared" si="40"/>
        <v>0.23696743981855775</v>
      </c>
      <c r="I221" s="300">
        <f t="shared" si="40"/>
        <v>0.24828005587309973</v>
      </c>
      <c r="J221" s="300">
        <f t="shared" si="40"/>
        <v>0.26128956433582307</v>
      </c>
      <c r="K221" s="301">
        <f t="shared" si="40"/>
        <v>0.27625049906795485</v>
      </c>
      <c r="L221" s="300">
        <f t="shared" si="40"/>
        <v>0.29345557400990646</v>
      </c>
      <c r="M221" s="300">
        <f t="shared" si="40"/>
        <v>0.31324141019315072</v>
      </c>
      <c r="N221" s="300">
        <f t="shared" si="40"/>
        <v>0.33599512180388164</v>
      </c>
      <c r="O221" s="300">
        <f t="shared" si="40"/>
        <v>0.36216189015622224</v>
      </c>
      <c r="P221" s="302">
        <f t="shared" si="40"/>
        <v>0.39225367376141396</v>
      </c>
      <c r="Q221" s="303">
        <f t="shared" si="40"/>
        <v>0.42685922490738437</v>
      </c>
      <c r="R221" s="303">
        <f t="shared" si="40"/>
        <v>0.46665560872525025</v>
      </c>
      <c r="S221" s="303">
        <f t="shared" si="40"/>
        <v>0.51242145011579621</v>
      </c>
      <c r="T221" s="303">
        <f t="shared" si="40"/>
        <v>0.56505216771492384</v>
      </c>
      <c r="U221" s="303">
        <f t="shared" si="40"/>
        <v>0.62557749295392073</v>
      </c>
      <c r="V221" s="303">
        <f t="shared" si="40"/>
        <v>0.69518161697876724</v>
      </c>
      <c r="W221" s="304">
        <f t="shared" ref="W221:Z231" si="41">L221/K221</f>
        <v>1.062280701754386</v>
      </c>
      <c r="X221" s="304">
        <f t="shared" si="41"/>
        <v>1.067423616845582</v>
      </c>
      <c r="Y221" s="304">
        <f t="shared" si="41"/>
        <v>1.0726395389316519</v>
      </c>
      <c r="Z221" s="304">
        <f t="shared" si="41"/>
        <v>1.0778784174361138</v>
      </c>
      <c r="AA221" s="304"/>
      <c r="AB221" s="304"/>
      <c r="AC221" s="304"/>
    </row>
    <row r="222" spans="1:29" x14ac:dyDescent="0.25">
      <c r="B222" s="296">
        <v>3</v>
      </c>
      <c r="C222" s="305">
        <f t="shared" si="40"/>
        <v>0.14114695451485307</v>
      </c>
      <c r="D222" s="306">
        <f t="shared" si="40"/>
        <v>0.14616399774658662</v>
      </c>
      <c r="E222" s="306">
        <f t="shared" si="40"/>
        <v>0.15193359746308019</v>
      </c>
      <c r="F222" s="306">
        <f t="shared" si="40"/>
        <v>0.15856863713704775</v>
      </c>
      <c r="G222" s="306">
        <f t="shared" si="40"/>
        <v>0.16619893276211045</v>
      </c>
      <c r="H222" s="306">
        <f t="shared" si="40"/>
        <v>0.17497377273093259</v>
      </c>
      <c r="I222" s="306">
        <f t="shared" si="40"/>
        <v>0.18506483869507803</v>
      </c>
      <c r="J222" s="306">
        <f t="shared" si="40"/>
        <v>0.19666956455384532</v>
      </c>
      <c r="K222" s="307">
        <f t="shared" si="40"/>
        <v>0.2100149992914277</v>
      </c>
      <c r="L222" s="306">
        <f t="shared" si="40"/>
        <v>0.22536224923964734</v>
      </c>
      <c r="M222" s="306">
        <f t="shared" si="40"/>
        <v>0.24301158668010003</v>
      </c>
      <c r="N222" s="306">
        <f t="shared" si="40"/>
        <v>0.26330832473662058</v>
      </c>
      <c r="O222" s="306">
        <f t="shared" si="40"/>
        <v>0.28664957350161924</v>
      </c>
      <c r="P222" s="308">
        <f t="shared" si="40"/>
        <v>0.31349200958136769</v>
      </c>
      <c r="Q222" s="309">
        <f t="shared" si="40"/>
        <v>0.34436081107307831</v>
      </c>
      <c r="R222" s="309">
        <f t="shared" si="40"/>
        <v>0.37985993278854557</v>
      </c>
      <c r="S222" s="309">
        <f t="shared" si="40"/>
        <v>0.42068392276133298</v>
      </c>
      <c r="T222" s="309">
        <f t="shared" si="40"/>
        <v>0.46763151123003849</v>
      </c>
      <c r="U222" s="309">
        <f t="shared" si="40"/>
        <v>0.5216212379690498</v>
      </c>
      <c r="V222" s="309">
        <f t="shared" si="40"/>
        <v>0.58370942371891277</v>
      </c>
      <c r="W222" s="304">
        <f t="shared" si="41"/>
        <v>1.0730769230769228</v>
      </c>
      <c r="X222" s="304">
        <f t="shared" si="41"/>
        <v>1.0783154121863801</v>
      </c>
      <c r="Y222" s="304">
        <f t="shared" si="41"/>
        <v>1.0835216885491108</v>
      </c>
      <c r="Z222" s="304">
        <f t="shared" si="41"/>
        <v>1.0886460721982345</v>
      </c>
      <c r="AA222" s="304"/>
      <c r="AB222" s="304"/>
      <c r="AC222" s="304"/>
    </row>
    <row r="223" spans="1:29" x14ac:dyDescent="0.25">
      <c r="B223" s="296">
        <v>4</v>
      </c>
      <c r="C223" s="299">
        <f t="shared" si="40"/>
        <v>0.11378186309414012</v>
      </c>
      <c r="D223" s="300">
        <f t="shared" si="40"/>
        <v>0.11873289259914031</v>
      </c>
      <c r="E223" s="300">
        <f t="shared" si="40"/>
        <v>0.12442657652989052</v>
      </c>
      <c r="F223" s="300">
        <f t="shared" si="40"/>
        <v>0.13097431305025325</v>
      </c>
      <c r="G223" s="300">
        <f t="shared" si="40"/>
        <v>0.13850421004867042</v>
      </c>
      <c r="H223" s="300">
        <f t="shared" si="40"/>
        <v>0.14716359159685016</v>
      </c>
      <c r="I223" s="300">
        <f t="shared" si="40"/>
        <v>0.15712188037725688</v>
      </c>
      <c r="J223" s="300">
        <f t="shared" si="40"/>
        <v>0.16857391247472456</v>
      </c>
      <c r="K223" s="301">
        <f t="shared" si="40"/>
        <v>0.1817437493868124</v>
      </c>
      <c r="L223" s="300">
        <f t="shared" si="40"/>
        <v>0.19688906183571345</v>
      </c>
      <c r="M223" s="300">
        <f t="shared" si="40"/>
        <v>0.21430617115194961</v>
      </c>
      <c r="N223" s="300">
        <f t="shared" si="40"/>
        <v>0.2343358468656212</v>
      </c>
      <c r="O223" s="300">
        <f t="shared" si="40"/>
        <v>0.25736997393634353</v>
      </c>
      <c r="P223" s="302">
        <f t="shared" si="40"/>
        <v>0.28385922006767422</v>
      </c>
      <c r="Q223" s="303">
        <f t="shared" si="40"/>
        <v>0.31432185311870453</v>
      </c>
      <c r="R223" s="303">
        <f t="shared" si="40"/>
        <v>0.3493538811273893</v>
      </c>
      <c r="S223" s="303">
        <f t="shared" si="40"/>
        <v>0.38964071333737688</v>
      </c>
      <c r="T223" s="303">
        <f t="shared" si="40"/>
        <v>0.43597057037886261</v>
      </c>
      <c r="U223" s="303">
        <f t="shared" si="40"/>
        <v>0.48924990597657109</v>
      </c>
      <c r="V223" s="303">
        <f t="shared" si="40"/>
        <v>0.55052114191393586</v>
      </c>
      <c r="W223" s="304">
        <f t="shared" si="41"/>
        <v>1.0833333333333335</v>
      </c>
      <c r="X223" s="304">
        <f t="shared" si="41"/>
        <v>1.0884615384615384</v>
      </c>
      <c r="Y223" s="304">
        <f t="shared" si="41"/>
        <v>1.0934628975265017</v>
      </c>
      <c r="Z223" s="304">
        <f t="shared" si="41"/>
        <v>1.0982953627403458</v>
      </c>
      <c r="AA223" s="304"/>
      <c r="AB223" s="304"/>
      <c r="AC223" s="304"/>
    </row>
    <row r="224" spans="1:29" x14ac:dyDescent="0.25">
      <c r="B224" s="296">
        <v>5</v>
      </c>
      <c r="C224" s="299">
        <f t="shared" si="40"/>
        <v>9.7151564316165659E-2</v>
      </c>
      <c r="D224" s="300">
        <f t="shared" si="40"/>
        <v>0.10203129899629385</v>
      </c>
      <c r="E224" s="300">
        <f t="shared" si="40"/>
        <v>0.10764299387844124</v>
      </c>
      <c r="F224" s="300">
        <f t="shared" si="40"/>
        <v>0.11409644299291079</v>
      </c>
      <c r="G224" s="300">
        <f t="shared" si="40"/>
        <v>0.12151790947455074</v>
      </c>
      <c r="H224" s="300">
        <f t="shared" si="40"/>
        <v>0.13005259592843668</v>
      </c>
      <c r="I224" s="300">
        <f t="shared" si="40"/>
        <v>0.13986748535040555</v>
      </c>
      <c r="J224" s="300">
        <f t="shared" si="40"/>
        <v>0.1511546081856697</v>
      </c>
      <c r="K224" s="301">
        <f t="shared" si="40"/>
        <v>0.16413479944622347</v>
      </c>
      <c r="L224" s="300">
        <f t="shared" si="40"/>
        <v>0.17906201939586036</v>
      </c>
      <c r="M224" s="300">
        <f t="shared" si="40"/>
        <v>0.19622832233794268</v>
      </c>
      <c r="N224" s="300">
        <f t="shared" si="40"/>
        <v>0.21596957072133743</v>
      </c>
      <c r="O224" s="300">
        <f t="shared" si="40"/>
        <v>0.23867200636224134</v>
      </c>
      <c r="P224" s="302">
        <f t="shared" si="40"/>
        <v>0.26477980734928086</v>
      </c>
      <c r="Q224" s="303">
        <f t="shared" si="40"/>
        <v>0.29480377848437633</v>
      </c>
      <c r="R224" s="303">
        <f t="shared" si="40"/>
        <v>0.32933134528973607</v>
      </c>
      <c r="S224" s="303">
        <f t="shared" si="40"/>
        <v>0.36903804711589983</v>
      </c>
      <c r="T224" s="303">
        <f t="shared" si="40"/>
        <v>0.41470075421598807</v>
      </c>
      <c r="U224" s="303">
        <f t="shared" si="40"/>
        <v>0.46721286738108969</v>
      </c>
      <c r="V224" s="303">
        <f t="shared" si="40"/>
        <v>0.52760179752095637</v>
      </c>
      <c r="W224" s="304">
        <f t="shared" si="41"/>
        <v>1.090944881889764</v>
      </c>
      <c r="X224" s="304">
        <f t="shared" si="41"/>
        <v>1.0958679177192345</v>
      </c>
      <c r="Y224" s="304">
        <f t="shared" si="41"/>
        <v>1.1006034610508291</v>
      </c>
      <c r="Z224" s="304">
        <f t="shared" si="41"/>
        <v>1.1051186774371864</v>
      </c>
      <c r="AA224" s="304"/>
      <c r="AB224" s="304"/>
      <c r="AC224" s="304"/>
    </row>
    <row r="225" spans="1:29" x14ac:dyDescent="0.25">
      <c r="B225" s="296">
        <v>10</v>
      </c>
      <c r="C225" s="305">
        <f t="shared" si="40"/>
        <v>6.2517881244163367E-2</v>
      </c>
      <c r="D225" s="306">
        <f t="shared" si="40"/>
        <v>6.704906344713954E-2</v>
      </c>
      <c r="E225" s="306">
        <f t="shared" si="40"/>
        <v>7.225992298056215E-2</v>
      </c>
      <c r="F225" s="306">
        <f t="shared" si="40"/>
        <v>7.8252411443998138E-2</v>
      </c>
      <c r="G225" s="306">
        <f t="shared" si="40"/>
        <v>8.5143773176949517E-2</v>
      </c>
      <c r="H225" s="306">
        <f t="shared" si="40"/>
        <v>9.3068839169843612E-2</v>
      </c>
      <c r="I225" s="306">
        <f t="shared" si="40"/>
        <v>0.10218266506167181</v>
      </c>
      <c r="J225" s="306">
        <f t="shared" si="40"/>
        <v>0.11266356483727426</v>
      </c>
      <c r="K225" s="307">
        <f t="shared" si="40"/>
        <v>0.12471659957921706</v>
      </c>
      <c r="L225" s="306">
        <f t="shared" si="40"/>
        <v>0.13857758953245125</v>
      </c>
      <c r="M225" s="306">
        <f t="shared" si="40"/>
        <v>0.15451772797867061</v>
      </c>
      <c r="N225" s="306">
        <f t="shared" si="40"/>
        <v>0.17284888719182287</v>
      </c>
      <c r="O225" s="306">
        <f t="shared" si="40"/>
        <v>0.19392972028694794</v>
      </c>
      <c r="P225" s="308">
        <f t="shared" si="40"/>
        <v>0.21817267834634177</v>
      </c>
      <c r="Q225" s="309">
        <f t="shared" si="40"/>
        <v>0.24605208011464474</v>
      </c>
      <c r="R225" s="309">
        <f t="shared" si="40"/>
        <v>0.27811339214819308</v>
      </c>
      <c r="S225" s="309">
        <f t="shared" si="40"/>
        <v>0.3149839009867737</v>
      </c>
      <c r="T225" s="309">
        <f t="shared" si="40"/>
        <v>0.35738498615114145</v>
      </c>
      <c r="U225" s="309">
        <f t="shared" si="40"/>
        <v>0.40614623409016426</v>
      </c>
      <c r="V225" s="309">
        <f t="shared" si="40"/>
        <v>0.46222166922004054</v>
      </c>
      <c r="W225" s="304">
        <f t="shared" si="41"/>
        <v>1.1111398963730568</v>
      </c>
      <c r="X225" s="304">
        <f t="shared" si="41"/>
        <v>1.115026812776871</v>
      </c>
      <c r="Y225" s="304">
        <f t="shared" si="41"/>
        <v>1.1186346670569909</v>
      </c>
      <c r="Z225" s="304">
        <f t="shared" si="41"/>
        <v>1.121961057647598</v>
      </c>
      <c r="AA225" s="304"/>
      <c r="AB225" s="304"/>
      <c r="AC225" s="304"/>
    </row>
    <row r="226" spans="1:29" x14ac:dyDescent="0.25">
      <c r="B226" s="296">
        <v>20</v>
      </c>
      <c r="C226" s="299">
        <f t="shared" si="40"/>
        <v>4.0791322762375383E-2</v>
      </c>
      <c r="D226" s="300">
        <f t="shared" si="40"/>
        <v>4.4486771184907528E-2</v>
      </c>
      <c r="E226" s="300">
        <f t="shared" si="40"/>
        <v>4.8736536870819497E-2</v>
      </c>
      <c r="F226" s="300">
        <f t="shared" si="40"/>
        <v>5.3623767409618245E-2</v>
      </c>
      <c r="G226" s="300">
        <f t="shared" si="40"/>
        <v>5.9244082529236818E-2</v>
      </c>
      <c r="H226" s="300">
        <f t="shared" si="40"/>
        <v>6.5707444916798155E-2</v>
      </c>
      <c r="I226" s="300">
        <f t="shared" si="40"/>
        <v>7.3140311662493726E-2</v>
      </c>
      <c r="J226" s="300">
        <f t="shared" si="40"/>
        <v>8.168810842004362E-2</v>
      </c>
      <c r="K226" s="301">
        <f t="shared" si="40"/>
        <v>9.1518074691225984E-2</v>
      </c>
      <c r="L226" s="300">
        <f t="shared" si="40"/>
        <v>0.10282253590308571</v>
      </c>
      <c r="M226" s="300">
        <f t="shared" si="40"/>
        <v>0.1158226662967244</v>
      </c>
      <c r="N226" s="300">
        <f t="shared" si="40"/>
        <v>0.13077281624940887</v>
      </c>
      <c r="O226" s="300">
        <f t="shared" si="40"/>
        <v>0.14796548869499607</v>
      </c>
      <c r="P226" s="302">
        <f t="shared" si="40"/>
        <v>0.16773706200742128</v>
      </c>
      <c r="Q226" s="303">
        <f t="shared" si="40"/>
        <v>0.19047437131671024</v>
      </c>
      <c r="R226" s="303">
        <f t="shared" si="40"/>
        <v>0.21662227702239265</v>
      </c>
      <c r="S226" s="303">
        <f t="shared" si="40"/>
        <v>0.24669236858392735</v>
      </c>
      <c r="T226" s="303">
        <f t="shared" si="40"/>
        <v>0.28127297387969225</v>
      </c>
      <c r="U226" s="303">
        <f t="shared" si="40"/>
        <v>0.32104066996982189</v>
      </c>
      <c r="V226" s="303">
        <f t="shared" si="40"/>
        <v>0.36677352047347106</v>
      </c>
      <c r="W226" s="304">
        <f t="shared" si="41"/>
        <v>1.1235216240070609</v>
      </c>
      <c r="X226" s="304">
        <f t="shared" si="41"/>
        <v>1.1264326957068227</v>
      </c>
      <c r="Y226" s="304">
        <f t="shared" si="41"/>
        <v>1.1290779294821611</v>
      </c>
      <c r="Z226" s="304">
        <f t="shared" si="41"/>
        <v>1.1314697728371734</v>
      </c>
      <c r="AA226" s="304"/>
      <c r="AB226" s="304"/>
      <c r="AC226" s="304"/>
    </row>
    <row r="227" spans="1:29" x14ac:dyDescent="0.25">
      <c r="B227" s="296">
        <v>30</v>
      </c>
      <c r="C227" s="299">
        <f t="shared" si="40"/>
        <v>3.3936417131948296E-2</v>
      </c>
      <c r="D227" s="300">
        <f t="shared" si="40"/>
        <v>3.7411379707191092E-2</v>
      </c>
      <c r="E227" s="300">
        <f t="shared" si="40"/>
        <v>4.1407586668720318E-2</v>
      </c>
      <c r="F227" s="300">
        <f t="shared" si="40"/>
        <v>4.6003224674478913E-2</v>
      </c>
      <c r="G227" s="300">
        <f t="shared" si="40"/>
        <v>5.1288208381101305E-2</v>
      </c>
      <c r="H227" s="300">
        <f t="shared" si="40"/>
        <v>5.736593964371705E-2</v>
      </c>
      <c r="I227" s="300">
        <f t="shared" si="40"/>
        <v>6.4355330595725166E-2</v>
      </c>
      <c r="J227" s="300">
        <f t="shared" si="40"/>
        <v>7.2393130190534491E-2</v>
      </c>
      <c r="K227" s="301">
        <f t="shared" si="40"/>
        <v>8.1636599724565218E-2</v>
      </c>
      <c r="L227" s="300">
        <f t="shared" si="40"/>
        <v>9.2266589688700565E-2</v>
      </c>
      <c r="M227" s="300">
        <f t="shared" si="40"/>
        <v>0.10449107814745619</v>
      </c>
      <c r="N227" s="300">
        <f t="shared" si="40"/>
        <v>0.11854923987502518</v>
      </c>
      <c r="O227" s="300">
        <f t="shared" si="40"/>
        <v>0.13471612586172949</v>
      </c>
      <c r="P227" s="302">
        <f t="shared" si="40"/>
        <v>0.15330804474643947</v>
      </c>
      <c r="Q227" s="303">
        <f t="shared" si="40"/>
        <v>0.1746887514638559</v>
      </c>
      <c r="R227" s="303">
        <f t="shared" si="40"/>
        <v>0.19927656418888481</v>
      </c>
      <c r="S227" s="303">
        <f t="shared" si="40"/>
        <v>0.22755254882266812</v>
      </c>
      <c r="T227" s="303">
        <f t="shared" si="40"/>
        <v>0.26006993115151888</v>
      </c>
      <c r="U227" s="303">
        <f t="shared" si="40"/>
        <v>0.29746492082969722</v>
      </c>
      <c r="V227" s="303">
        <f t="shared" si="40"/>
        <v>0.34046915895960239</v>
      </c>
      <c r="W227" s="304">
        <f t="shared" si="41"/>
        <v>1.1302110817941953</v>
      </c>
      <c r="X227" s="304">
        <f t="shared" si="41"/>
        <v>1.1324909536593906</v>
      </c>
      <c r="Y227" s="304">
        <f t="shared" si="41"/>
        <v>1.1345393499312002</v>
      </c>
      <c r="Z227" s="304">
        <f t="shared" si="41"/>
        <v>1.1363727511348658</v>
      </c>
      <c r="AA227" s="304"/>
      <c r="AB227" s="304"/>
      <c r="AC227" s="304"/>
    </row>
    <row r="228" spans="1:29" x14ac:dyDescent="0.25">
      <c r="B228" s="296">
        <v>40</v>
      </c>
      <c r="C228" s="299">
        <f t="shared" si="40"/>
        <v>3.0746613732974767E-2</v>
      </c>
      <c r="D228" s="300">
        <f t="shared" si="40"/>
        <v>3.4146980797008897E-2</v>
      </c>
      <c r="E228" s="300">
        <f t="shared" si="40"/>
        <v>3.8057402920648152E-2</v>
      </c>
      <c r="F228" s="300">
        <f t="shared" si="40"/>
        <v>4.2554388362833283E-2</v>
      </c>
      <c r="G228" s="300">
        <f t="shared" si="40"/>
        <v>4.772592162134618E-2</v>
      </c>
      <c r="H228" s="300">
        <f t="shared" si="40"/>
        <v>5.367318486863603E-2</v>
      </c>
      <c r="I228" s="300">
        <f t="shared" si="40"/>
        <v>6.0512537603019341E-2</v>
      </c>
      <c r="J228" s="300">
        <f t="shared" si="40"/>
        <v>6.8377793247560159E-2</v>
      </c>
      <c r="K228" s="301">
        <f t="shared" si="40"/>
        <v>7.74228372387821E-2</v>
      </c>
      <c r="L228" s="300">
        <f t="shared" si="40"/>
        <v>8.7824637828687324E-2</v>
      </c>
      <c r="M228" s="300">
        <f t="shared" si="40"/>
        <v>9.9786708507078312E-2</v>
      </c>
      <c r="N228" s="300">
        <f t="shared" si="40"/>
        <v>0.11354308978722799</v>
      </c>
      <c r="O228" s="300">
        <f t="shared" si="40"/>
        <v>0.12936292825940007</v>
      </c>
      <c r="P228" s="302">
        <f t="shared" si="40"/>
        <v>0.147555742502398</v>
      </c>
      <c r="Q228" s="303">
        <f t="shared" si="40"/>
        <v>0.16847747888184561</v>
      </c>
      <c r="R228" s="303">
        <f t="shared" si="40"/>
        <v>0.19253747571821039</v>
      </c>
      <c r="S228" s="303">
        <f t="shared" si="40"/>
        <v>0.2202064720800298</v>
      </c>
      <c r="T228" s="303">
        <f t="shared" si="40"/>
        <v>0.25202581789612216</v>
      </c>
      <c r="U228" s="303">
        <f t="shared" si="40"/>
        <v>0.28861806558462838</v>
      </c>
      <c r="V228" s="303">
        <f t="shared" si="40"/>
        <v>0.33069915042641052</v>
      </c>
      <c r="W228" s="304">
        <f t="shared" si="41"/>
        <v>1.1343505477308293</v>
      </c>
      <c r="X228" s="304">
        <f t="shared" si="41"/>
        <v>1.1362040422156305</v>
      </c>
      <c r="Y228" s="304">
        <f t="shared" si="41"/>
        <v>1.1378578518718641</v>
      </c>
      <c r="Z228" s="304">
        <f t="shared" si="41"/>
        <v>1.1393289411255003</v>
      </c>
      <c r="AA228" s="304"/>
      <c r="AB228" s="304"/>
      <c r="AC228" s="304"/>
    </row>
    <row r="229" spans="1:29" x14ac:dyDescent="0.25">
      <c r="B229" s="296">
        <v>50</v>
      </c>
      <c r="C229" s="299">
        <f t="shared" si="40"/>
        <v>2.9096786600523981E-2</v>
      </c>
      <c r="D229" s="300">
        <f t="shared" si="40"/>
        <v>3.2492004593872914E-2</v>
      </c>
      <c r="E229" s="300">
        <f t="shared" si="40"/>
        <v>3.6396505286224179E-2</v>
      </c>
      <c r="F229" s="300">
        <f t="shared" si="40"/>
        <v>4.0886681082428142E-2</v>
      </c>
      <c r="G229" s="300">
        <f t="shared" si="40"/>
        <v>4.6050383248062703E-2</v>
      </c>
      <c r="H229" s="300">
        <f t="shared" si="40"/>
        <v>5.1988640738542424E-2</v>
      </c>
      <c r="I229" s="300">
        <f t="shared" si="40"/>
        <v>5.8817636852594106E-2</v>
      </c>
      <c r="J229" s="300">
        <f t="shared" si="40"/>
        <v>6.6670982383753546E-2</v>
      </c>
      <c r="K229" s="301">
        <f t="shared" si="40"/>
        <v>7.5702329744586933E-2</v>
      </c>
      <c r="L229" s="300">
        <f t="shared" si="40"/>
        <v>8.608837920954529E-2</v>
      </c>
      <c r="M229" s="300">
        <f t="shared" si="40"/>
        <v>9.8032336094247413E-2</v>
      </c>
      <c r="N229" s="300">
        <f t="shared" si="40"/>
        <v>0.11176788651165485</v>
      </c>
      <c r="O229" s="300">
        <f t="shared" si="40"/>
        <v>0.12756376949167342</v>
      </c>
      <c r="P229" s="302">
        <f t="shared" si="40"/>
        <v>0.14572903491869477</v>
      </c>
      <c r="Q229" s="303">
        <f t="shared" si="40"/>
        <v>0.16661909015976933</v>
      </c>
      <c r="R229" s="303">
        <f t="shared" si="40"/>
        <v>0.19064265368700498</v>
      </c>
      <c r="S229" s="303">
        <f t="shared" si="40"/>
        <v>0.21826975174332602</v>
      </c>
      <c r="T229" s="303">
        <f t="shared" si="40"/>
        <v>0.25004091450809529</v>
      </c>
      <c r="U229" s="303">
        <f t="shared" si="40"/>
        <v>0.28657775168757987</v>
      </c>
      <c r="V229" s="303">
        <f t="shared" si="40"/>
        <v>0.3285951144439872</v>
      </c>
      <c r="W229" s="304">
        <f t="shared" si="41"/>
        <v>1.1371959026888603</v>
      </c>
      <c r="X229" s="304">
        <f t="shared" si="41"/>
        <v>1.1387406406575464</v>
      </c>
      <c r="Y229" s="304">
        <f t="shared" si="41"/>
        <v>1.1401124462055277</v>
      </c>
      <c r="Z229" s="304">
        <f t="shared" si="41"/>
        <v>1.1413275626212311</v>
      </c>
      <c r="AA229" s="304"/>
      <c r="AB229" s="304"/>
      <c r="AC229" s="304"/>
    </row>
    <row r="230" spans="1:29" x14ac:dyDescent="0.25">
      <c r="B230" s="296">
        <v>60</v>
      </c>
      <c r="C230" s="299">
        <f t="shared" si="40"/>
        <v>2.8877084868667944E-2</v>
      </c>
      <c r="D230" s="300">
        <f t="shared" si="40"/>
        <v>3.2400897601693422E-2</v>
      </c>
      <c r="E230" s="300">
        <f t="shared" si="40"/>
        <v>3.6453282244672702E-2</v>
      </c>
      <c r="F230" s="300">
        <f t="shared" si="40"/>
        <v>4.1113524584098879E-2</v>
      </c>
      <c r="G230" s="300">
        <f t="shared" si="40"/>
        <v>4.6472803274438992E-2</v>
      </c>
      <c r="H230" s="300">
        <f t="shared" si="40"/>
        <v>5.263597376833011E-2</v>
      </c>
      <c r="I230" s="300">
        <f t="shared" si="40"/>
        <v>5.9723619836304892E-2</v>
      </c>
      <c r="J230" s="300">
        <f t="shared" si="40"/>
        <v>6.7874412814475912E-2</v>
      </c>
      <c r="K230" s="301">
        <f t="shared" si="40"/>
        <v>7.724782473937257E-2</v>
      </c>
      <c r="L230" s="300">
        <f t="shared" si="40"/>
        <v>8.802724845300372E-2</v>
      </c>
      <c r="M230" s="300">
        <f t="shared" si="40"/>
        <v>0.10042358572367956</v>
      </c>
      <c r="N230" s="300">
        <f t="shared" si="40"/>
        <v>0.11467937358495676</v>
      </c>
      <c r="O230" s="300">
        <f t="shared" si="40"/>
        <v>0.13107352962542557</v>
      </c>
      <c r="P230" s="302">
        <f t="shared" si="40"/>
        <v>0.14992680907196465</v>
      </c>
      <c r="Q230" s="303">
        <f t="shared" si="40"/>
        <v>0.17160808043548459</v>
      </c>
      <c r="R230" s="303">
        <f t="shared" si="40"/>
        <v>0.19654154250353256</v>
      </c>
      <c r="S230" s="303">
        <f t="shared" si="40"/>
        <v>0.22521502388178771</v>
      </c>
      <c r="T230" s="303">
        <f t="shared" si="40"/>
        <v>0.25818952746678114</v>
      </c>
      <c r="U230" s="303">
        <f t="shared" si="40"/>
        <v>0.29611020658952353</v>
      </c>
      <c r="V230" s="303">
        <f t="shared" si="40"/>
        <v>0.33971898758067737</v>
      </c>
      <c r="W230" s="304">
        <f t="shared" si="41"/>
        <v>1.1395433949111187</v>
      </c>
      <c r="X230" s="304">
        <f t="shared" si="41"/>
        <v>1.1408238640708397</v>
      </c>
      <c r="Y230" s="304">
        <f t="shared" si="41"/>
        <v>1.1419565708448483</v>
      </c>
      <c r="Z230" s="304">
        <f t="shared" si="41"/>
        <v>1.1429564491675888</v>
      </c>
      <c r="AA230" s="304"/>
      <c r="AB230" s="304"/>
      <c r="AC230" s="304"/>
    </row>
    <row r="231" spans="1:29" x14ac:dyDescent="0.25">
      <c r="B231" s="310">
        <v>70</v>
      </c>
      <c r="C231" s="311">
        <f t="shared" si="40"/>
        <v>2.8569266541951716E-2</v>
      </c>
      <c r="D231" s="312">
        <f t="shared" si="40"/>
        <v>3.2162299382723275E-2</v>
      </c>
      <c r="E231" s="312">
        <f t="shared" si="40"/>
        <v>3.6294287149610575E-2</v>
      </c>
      <c r="F231" s="312">
        <f t="shared" si="40"/>
        <v>4.1046073081530965E-2</v>
      </c>
      <c r="G231" s="312">
        <f t="shared" si="40"/>
        <v>4.6510626903239427E-2</v>
      </c>
      <c r="H231" s="312">
        <f t="shared" si="40"/>
        <v>5.2794863798204139E-2</v>
      </c>
      <c r="I231" s="312">
        <f t="shared" si="40"/>
        <v>6.0021736227413573E-2</v>
      </c>
      <c r="J231" s="312">
        <f t="shared" si="40"/>
        <v>6.8332639521004435E-2</v>
      </c>
      <c r="K231" s="313">
        <f t="shared" si="40"/>
        <v>7.7890178308633887E-2</v>
      </c>
      <c r="L231" s="312">
        <f t="shared" si="40"/>
        <v>8.8881347914407771E-2</v>
      </c>
      <c r="M231" s="312">
        <f t="shared" si="40"/>
        <v>0.10152119296104774</v>
      </c>
      <c r="N231" s="312">
        <f t="shared" si="40"/>
        <v>0.11605701476468371</v>
      </c>
      <c r="O231" s="312">
        <f t="shared" si="40"/>
        <v>0.13277320983886506</v>
      </c>
      <c r="P231" s="314">
        <f t="shared" si="40"/>
        <v>0.15199683417417365</v>
      </c>
      <c r="Q231" s="309">
        <f t="shared" si="40"/>
        <v>0.17410400215977848</v>
      </c>
      <c r="R231" s="309">
        <f t="shared" si="40"/>
        <v>0.19952724534322402</v>
      </c>
      <c r="S231" s="309">
        <f t="shared" si="40"/>
        <v>0.22876397500418644</v>
      </c>
      <c r="T231" s="309">
        <f t="shared" si="40"/>
        <v>0.26238621411429314</v>
      </c>
      <c r="U231" s="309">
        <f t="shared" si="40"/>
        <v>0.30105178909091596</v>
      </c>
      <c r="V231" s="309">
        <f t="shared" si="40"/>
        <v>0.34551720031403216</v>
      </c>
      <c r="W231" s="304">
        <f t="shared" si="41"/>
        <v>1.141111111111111</v>
      </c>
      <c r="X231" s="304">
        <f t="shared" si="41"/>
        <v>1.1422103213242454</v>
      </c>
      <c r="Y231" s="304">
        <f t="shared" si="41"/>
        <v>1.1431801713481948</v>
      </c>
      <c r="Z231" s="304">
        <f t="shared" si="41"/>
        <v>1.1440343361241454</v>
      </c>
      <c r="AA231" s="304"/>
      <c r="AB231" s="304"/>
      <c r="AC231" s="304"/>
    </row>
    <row r="232" spans="1:29" x14ac:dyDescent="0.25">
      <c r="D232" s="87"/>
      <c r="E232" s="87"/>
      <c r="F232" s="87"/>
      <c r="G232" s="87"/>
      <c r="H232" s="87"/>
      <c r="I232" s="87"/>
      <c r="J232" s="87"/>
      <c r="K232" s="315"/>
    </row>
    <row r="233" spans="1:29" x14ac:dyDescent="0.25">
      <c r="D233" s="87"/>
      <c r="E233" s="87"/>
      <c r="F233" s="87"/>
      <c r="G233" s="87"/>
      <c r="H233" s="87"/>
      <c r="I233" s="87"/>
      <c r="J233" s="87"/>
      <c r="K233" s="315"/>
      <c r="Q233" s="316"/>
    </row>
    <row r="234" spans="1:29" x14ac:dyDescent="0.25">
      <c r="D234" s="87"/>
      <c r="E234" s="87"/>
      <c r="F234" s="87"/>
      <c r="G234" s="87"/>
      <c r="H234" s="87"/>
      <c r="I234" s="87"/>
      <c r="J234" s="87"/>
      <c r="Q234" s="316"/>
    </row>
    <row r="235" spans="1:29" x14ac:dyDescent="0.25">
      <c r="B235" s="47"/>
      <c r="C235" s="47"/>
      <c r="D235" s="87"/>
      <c r="E235" s="87"/>
      <c r="F235" s="87"/>
      <c r="G235" s="87"/>
      <c r="H235" s="87"/>
      <c r="I235" s="87"/>
      <c r="J235" s="87"/>
      <c r="Q235" s="316"/>
    </row>
    <row r="236" spans="1:29" x14ac:dyDescent="0.25">
      <c r="A236" s="217" t="s">
        <v>163</v>
      </c>
      <c r="B236" s="317" t="s">
        <v>62</v>
      </c>
      <c r="C236" s="318">
        <v>0.9</v>
      </c>
      <c r="D236" s="87"/>
      <c r="E236" s="87"/>
      <c r="F236" s="87"/>
      <c r="G236" s="87"/>
      <c r="H236" s="87"/>
      <c r="I236" s="319" t="s">
        <v>64</v>
      </c>
      <c r="J236" s="320" t="s">
        <v>65</v>
      </c>
      <c r="K236" s="282"/>
      <c r="L236" s="67"/>
      <c r="N236" s="319" t="s">
        <v>66</v>
      </c>
      <c r="O236" s="320" t="s">
        <v>67</v>
      </c>
      <c r="P236" s="67"/>
      <c r="Q236" s="466" t="s">
        <v>260</v>
      </c>
    </row>
    <row r="237" spans="1:29" x14ac:dyDescent="0.25">
      <c r="A237" s="217" t="s">
        <v>162</v>
      </c>
      <c r="B237" s="321" t="s">
        <v>43</v>
      </c>
      <c r="C237" s="322">
        <v>0.96</v>
      </c>
      <c r="D237" s="87"/>
      <c r="E237" s="76" t="s">
        <v>2</v>
      </c>
      <c r="F237" s="74"/>
      <c r="G237" s="74"/>
      <c r="H237" s="465" t="s">
        <v>209</v>
      </c>
      <c r="I237" s="323" t="s">
        <v>68</v>
      </c>
      <c r="J237" s="182" t="s">
        <v>69</v>
      </c>
      <c r="K237" s="47"/>
      <c r="L237" s="70"/>
      <c r="N237" s="323" t="s">
        <v>70</v>
      </c>
      <c r="O237" s="182" t="s">
        <v>71</v>
      </c>
      <c r="P237" s="78"/>
      <c r="Q237" s="76"/>
      <c r="R237" s="365" t="s">
        <v>82</v>
      </c>
    </row>
    <row r="238" spans="1:29" x14ac:dyDescent="0.25">
      <c r="B238" s="317" t="s">
        <v>44</v>
      </c>
      <c r="C238" s="318">
        <v>85</v>
      </c>
      <c r="D238" s="87"/>
      <c r="E238" s="76">
        <v>1</v>
      </c>
      <c r="F238" s="234" t="s">
        <v>63</v>
      </c>
      <c r="G238" s="325">
        <f t="shared" ref="G238:G249" si="42">K220</f>
        <v>0.4507244984792948</v>
      </c>
      <c r="H238" s="405">
        <f>G238*2</f>
        <v>0.9014489969585896</v>
      </c>
      <c r="I238" s="327">
        <f>C237*2.20462*25.4*12</f>
        <v>645.0894489599998</v>
      </c>
      <c r="J238" s="289">
        <f>(G238*C$236*SQRT(4*C$238*I$238/32.2)/12)</f>
        <v>2.7899339360035547</v>
      </c>
      <c r="K238" s="47"/>
      <c r="L238" s="70"/>
      <c r="N238" s="328">
        <v>1</v>
      </c>
      <c r="O238" s="329">
        <f>N238*J238</f>
        <v>2.7899339360035547</v>
      </c>
      <c r="P238" s="330"/>
      <c r="Q238" s="84">
        <f>K162</f>
        <v>2.79</v>
      </c>
      <c r="R238" s="501">
        <f>Q238/O238</f>
        <v>1.0000236794124739</v>
      </c>
    </row>
    <row r="239" spans="1:29" x14ac:dyDescent="0.25">
      <c r="B239" s="47"/>
      <c r="C239" s="47"/>
      <c r="D239" s="87"/>
      <c r="E239" s="76">
        <v>2</v>
      </c>
      <c r="F239" s="234" t="s">
        <v>63</v>
      </c>
      <c r="G239" s="289">
        <f t="shared" si="42"/>
        <v>0.27625049906795485</v>
      </c>
      <c r="H239" s="405">
        <f t="shared" ref="H239:H249" si="43">G239*2</f>
        <v>0.55250099813590969</v>
      </c>
      <c r="I239" s="255"/>
      <c r="J239" s="289">
        <f t="shared" ref="J239:J249" si="44">(G239*C$236*SQRT(4*C$238*I$238/32.2)/12)</f>
        <v>1.7099595091634685</v>
      </c>
      <c r="K239" s="47"/>
      <c r="L239" s="70"/>
      <c r="N239" s="332">
        <v>2</v>
      </c>
      <c r="O239" s="193">
        <f t="shared" ref="O239:O249" si="45">N239*J239</f>
        <v>3.419919018326937</v>
      </c>
      <c r="P239" s="330"/>
      <c r="Q239" s="98">
        <f t="shared" ref="Q239:Q249" si="46">K163</f>
        <v>3.42</v>
      </c>
      <c r="R239" s="501">
        <f t="shared" ref="R239:R249" si="47">Q239/O239</f>
        <v>1.0000236794124742</v>
      </c>
    </row>
    <row r="240" spans="1:29" x14ac:dyDescent="0.25">
      <c r="B240" s="47"/>
      <c r="D240" s="87"/>
      <c r="E240" s="76">
        <v>3</v>
      </c>
      <c r="F240" s="234" t="s">
        <v>63</v>
      </c>
      <c r="G240" s="333">
        <f t="shared" si="42"/>
        <v>0.2100149992914277</v>
      </c>
      <c r="H240" s="405">
        <f t="shared" si="43"/>
        <v>0.42002999858285539</v>
      </c>
      <c r="I240" s="255"/>
      <c r="J240" s="289">
        <f t="shared" si="44"/>
        <v>1.2999692174926956</v>
      </c>
      <c r="K240" s="47"/>
      <c r="L240" s="70"/>
      <c r="N240" s="334">
        <v>3</v>
      </c>
      <c r="O240" s="335">
        <f t="shared" si="45"/>
        <v>3.8999076524780865</v>
      </c>
      <c r="P240" s="330"/>
      <c r="Q240" s="105">
        <f t="shared" si="46"/>
        <v>3.9000000000000004</v>
      </c>
      <c r="R240" s="501">
        <f t="shared" si="47"/>
        <v>1.0000236794124742</v>
      </c>
    </row>
    <row r="241" spans="2:18" x14ac:dyDescent="0.25">
      <c r="B241" s="47"/>
      <c r="E241" s="76">
        <v>4</v>
      </c>
      <c r="F241" s="234" t="s">
        <v>63</v>
      </c>
      <c r="G241" s="289">
        <f t="shared" si="42"/>
        <v>0.1817437493868124</v>
      </c>
      <c r="H241" s="405">
        <f t="shared" si="43"/>
        <v>0.3634874987736248</v>
      </c>
      <c r="I241" s="255"/>
      <c r="J241" s="289">
        <f t="shared" si="44"/>
        <v>1.1249733612917556</v>
      </c>
      <c r="K241" s="47"/>
      <c r="L241" s="70"/>
      <c r="N241" s="332">
        <v>4</v>
      </c>
      <c r="O241" s="193">
        <f t="shared" si="45"/>
        <v>4.4998934451670225</v>
      </c>
      <c r="P241" s="330"/>
      <c r="Q241" s="98">
        <f t="shared" si="46"/>
        <v>4.5</v>
      </c>
      <c r="R241" s="501">
        <f t="shared" si="47"/>
        <v>1.0000236794124742</v>
      </c>
    </row>
    <row r="242" spans="2:18" x14ac:dyDescent="0.25">
      <c r="B242" s="47"/>
      <c r="E242" s="76">
        <v>5</v>
      </c>
      <c r="F242" s="234" t="s">
        <v>63</v>
      </c>
      <c r="G242" s="289">
        <f t="shared" si="42"/>
        <v>0.16413479944622347</v>
      </c>
      <c r="H242" s="405">
        <f t="shared" si="43"/>
        <v>0.32826959889244695</v>
      </c>
      <c r="I242" s="255"/>
      <c r="J242" s="289">
        <f t="shared" si="44"/>
        <v>1.015975942286599</v>
      </c>
      <c r="K242" s="47"/>
      <c r="L242" s="70"/>
      <c r="N242" s="332">
        <v>5</v>
      </c>
      <c r="O242" s="193">
        <f t="shared" si="45"/>
        <v>5.0798797114329952</v>
      </c>
      <c r="P242" s="330"/>
      <c r="Q242" s="98">
        <f t="shared" si="46"/>
        <v>5.08</v>
      </c>
      <c r="R242" s="501">
        <f t="shared" si="47"/>
        <v>1.0000236794124739</v>
      </c>
    </row>
    <row r="243" spans="2:18" x14ac:dyDescent="0.25">
      <c r="B243" s="47"/>
      <c r="C243" s="235"/>
      <c r="E243" s="76">
        <v>10</v>
      </c>
      <c r="F243" s="234" t="s">
        <v>63</v>
      </c>
      <c r="G243" s="333">
        <f t="shared" si="42"/>
        <v>0.12471659957921706</v>
      </c>
      <c r="H243" s="405">
        <f t="shared" si="43"/>
        <v>0.24943319915843412</v>
      </c>
      <c r="I243" s="255"/>
      <c r="J243" s="289">
        <f t="shared" si="44"/>
        <v>0.7719817199264315</v>
      </c>
      <c r="K243" s="47"/>
      <c r="L243" s="70"/>
      <c r="N243" s="334">
        <v>10</v>
      </c>
      <c r="O243" s="335">
        <f t="shared" si="45"/>
        <v>7.7198171992643152</v>
      </c>
      <c r="P243" s="330"/>
      <c r="Q243" s="105">
        <f t="shared" si="46"/>
        <v>7.7200000000000006</v>
      </c>
      <c r="R243" s="501">
        <f t="shared" si="47"/>
        <v>1.0000236794124739</v>
      </c>
    </row>
    <row r="244" spans="2:18" x14ac:dyDescent="0.25">
      <c r="B244" s="47"/>
      <c r="C244" s="47"/>
      <c r="E244" s="76">
        <v>20</v>
      </c>
      <c r="F244" s="234" t="s">
        <v>63</v>
      </c>
      <c r="G244" s="289">
        <f t="shared" si="42"/>
        <v>9.1518074691225984E-2</v>
      </c>
      <c r="H244" s="405">
        <f t="shared" si="43"/>
        <v>0.18303614938245197</v>
      </c>
      <c r="I244" s="255"/>
      <c r="J244" s="289">
        <f t="shared" si="44"/>
        <v>0.56648658593047074</v>
      </c>
      <c r="K244" s="47"/>
      <c r="L244" s="70"/>
      <c r="N244" s="332">
        <v>20</v>
      </c>
      <c r="O244" s="193">
        <f t="shared" si="45"/>
        <v>11.329731718609414</v>
      </c>
      <c r="P244" s="330"/>
      <c r="Q244" s="98">
        <f t="shared" si="46"/>
        <v>11.33</v>
      </c>
      <c r="R244" s="501">
        <f t="shared" si="47"/>
        <v>1.0000236794124742</v>
      </c>
    </row>
    <row r="245" spans="2:18" x14ac:dyDescent="0.25">
      <c r="E245" s="76">
        <v>30</v>
      </c>
      <c r="F245" s="234" t="s">
        <v>63</v>
      </c>
      <c r="G245" s="289">
        <f t="shared" si="42"/>
        <v>8.1636599724565218E-2</v>
      </c>
      <c r="H245" s="405">
        <f t="shared" si="43"/>
        <v>0.16327319944913044</v>
      </c>
      <c r="I245" s="255"/>
      <c r="J245" s="289">
        <f t="shared" si="44"/>
        <v>0.50532136762023749</v>
      </c>
      <c r="K245" s="47"/>
      <c r="L245" s="70"/>
      <c r="N245" s="332">
        <v>30</v>
      </c>
      <c r="O245" s="193">
        <f t="shared" si="45"/>
        <v>15.159641028607124</v>
      </c>
      <c r="P245" s="330"/>
      <c r="Q245" s="98">
        <f t="shared" si="46"/>
        <v>15.16</v>
      </c>
      <c r="R245" s="501">
        <f t="shared" si="47"/>
        <v>1.0000236794124742</v>
      </c>
    </row>
    <row r="246" spans="2:18" x14ac:dyDescent="0.25">
      <c r="E246" s="76">
        <v>40</v>
      </c>
      <c r="F246" s="234" t="s">
        <v>63</v>
      </c>
      <c r="G246" s="289">
        <f t="shared" si="42"/>
        <v>7.74228372387821E-2</v>
      </c>
      <c r="H246" s="405">
        <f t="shared" si="43"/>
        <v>0.1548456744775642</v>
      </c>
      <c r="I246" s="255"/>
      <c r="J246" s="289">
        <f t="shared" si="44"/>
        <v>0.47923865191028803</v>
      </c>
      <c r="K246" s="47"/>
      <c r="L246" s="70"/>
      <c r="N246" s="332">
        <v>40</v>
      </c>
      <c r="O246" s="193">
        <f t="shared" si="45"/>
        <v>19.169546076411521</v>
      </c>
      <c r="P246" s="330"/>
      <c r="Q246" s="98">
        <f t="shared" si="46"/>
        <v>19.170000000000002</v>
      </c>
      <c r="R246" s="501">
        <f t="shared" si="47"/>
        <v>1.0000236794124739</v>
      </c>
    </row>
    <row r="247" spans="2:18" x14ac:dyDescent="0.25">
      <c r="E247" s="76">
        <v>50</v>
      </c>
      <c r="F247" s="234" t="s">
        <v>63</v>
      </c>
      <c r="G247" s="289">
        <f t="shared" si="42"/>
        <v>7.5702329744586933E-2</v>
      </c>
      <c r="H247" s="405">
        <f t="shared" si="43"/>
        <v>0.15140465948917387</v>
      </c>
      <c r="I247" s="255"/>
      <c r="J247" s="289">
        <f t="shared" si="44"/>
        <v>0.46858890409005932</v>
      </c>
      <c r="K247" s="47"/>
      <c r="L247" s="70"/>
      <c r="N247" s="332">
        <v>50</v>
      </c>
      <c r="O247" s="193">
        <f t="shared" si="45"/>
        <v>23.429445204502965</v>
      </c>
      <c r="P247" s="330"/>
      <c r="Q247" s="98">
        <f t="shared" si="46"/>
        <v>23.43</v>
      </c>
      <c r="R247" s="501">
        <f t="shared" si="47"/>
        <v>1.0000236794124739</v>
      </c>
    </row>
    <row r="248" spans="2:18" x14ac:dyDescent="0.25">
      <c r="E248" s="76">
        <v>60</v>
      </c>
      <c r="F248" s="234" t="s">
        <v>63</v>
      </c>
      <c r="G248" s="289">
        <f t="shared" si="42"/>
        <v>7.724782473937257E-2</v>
      </c>
      <c r="H248" s="405">
        <f t="shared" si="43"/>
        <v>0.15449564947874514</v>
      </c>
      <c r="I248" s="255"/>
      <c r="J248" s="289">
        <f t="shared" si="44"/>
        <v>0.4781553442290441</v>
      </c>
      <c r="K248" s="47"/>
      <c r="L248" s="70"/>
      <c r="N248" s="332">
        <v>60</v>
      </c>
      <c r="O248" s="193">
        <f t="shared" si="45"/>
        <v>28.689320653742644</v>
      </c>
      <c r="P248" s="330"/>
      <c r="Q248" s="98">
        <f t="shared" si="46"/>
        <v>28.69</v>
      </c>
      <c r="R248" s="501">
        <f t="shared" si="47"/>
        <v>1.0000236794124739</v>
      </c>
    </row>
    <row r="249" spans="2:18" x14ac:dyDescent="0.25">
      <c r="E249" s="76">
        <v>70</v>
      </c>
      <c r="F249" s="234" t="s">
        <v>63</v>
      </c>
      <c r="G249" s="333">
        <f t="shared" si="42"/>
        <v>7.7890178308633887E-2</v>
      </c>
      <c r="H249" s="405">
        <f t="shared" si="43"/>
        <v>0.15578035661726777</v>
      </c>
      <c r="I249" s="260"/>
      <c r="J249" s="336">
        <f t="shared" si="44"/>
        <v>0.48213144055360962</v>
      </c>
      <c r="K249" s="145"/>
      <c r="L249" s="337"/>
      <c r="N249" s="338">
        <v>70</v>
      </c>
      <c r="O249" s="339">
        <f t="shared" si="45"/>
        <v>33.749200838752671</v>
      </c>
      <c r="P249" s="340"/>
      <c r="Q249" s="105">
        <f t="shared" si="46"/>
        <v>33.75</v>
      </c>
      <c r="R249" s="501">
        <f t="shared" si="47"/>
        <v>1.0000236794124739</v>
      </c>
    </row>
    <row r="250" spans="2:18" x14ac:dyDescent="0.25">
      <c r="E250" s="74"/>
      <c r="F250" s="235"/>
      <c r="G250" s="74"/>
      <c r="Q250" s="98"/>
    </row>
    <row r="251" spans="2:18" x14ac:dyDescent="0.25">
      <c r="Q251" s="98"/>
    </row>
    <row r="252" spans="2:18" x14ac:dyDescent="0.25">
      <c r="Q252" s="165"/>
    </row>
    <row r="253" spans="2:18" x14ac:dyDescent="0.25">
      <c r="E253" s="42" t="s">
        <v>217</v>
      </c>
    </row>
    <row r="258" spans="1:22" x14ac:dyDescent="0.25">
      <c r="E258" s="137"/>
      <c r="F258" s="137"/>
      <c r="G258" s="137"/>
      <c r="H258" s="137"/>
      <c r="I258" s="137"/>
      <c r="J258" s="137"/>
      <c r="K258" s="137"/>
      <c r="L258" s="137"/>
      <c r="M258" s="137"/>
      <c r="N258" s="137"/>
      <c r="O258" s="137"/>
      <c r="P258" s="137"/>
    </row>
    <row r="259" spans="1:22" x14ac:dyDescent="0.25">
      <c r="E259" s="137"/>
      <c r="F259" s="137"/>
      <c r="G259" s="137"/>
      <c r="H259" s="137"/>
      <c r="I259" s="137"/>
      <c r="J259" s="137"/>
      <c r="K259" s="137"/>
      <c r="L259" s="137"/>
      <c r="M259" s="137"/>
      <c r="N259" s="137"/>
      <c r="O259" s="137"/>
      <c r="P259" s="137"/>
    </row>
    <row r="260" spans="1:22" x14ac:dyDescent="0.25">
      <c r="E260" s="137"/>
      <c r="F260" s="137"/>
      <c r="G260" s="137"/>
      <c r="H260" s="137"/>
      <c r="I260" s="137"/>
      <c r="J260" s="137"/>
      <c r="K260" s="137"/>
      <c r="L260" s="137"/>
      <c r="M260" s="137"/>
      <c r="N260" s="137"/>
      <c r="O260" s="137"/>
      <c r="P260" s="137"/>
    </row>
    <row r="261" spans="1:22" x14ac:dyDescent="0.25">
      <c r="E261" s="137"/>
      <c r="F261" s="137"/>
      <c r="G261" s="137"/>
      <c r="H261" s="137"/>
      <c r="I261" s="137"/>
      <c r="J261" s="137"/>
      <c r="K261" s="137"/>
      <c r="L261" s="137"/>
      <c r="M261" s="137"/>
      <c r="N261" s="137"/>
      <c r="O261" s="137"/>
      <c r="P261" s="137"/>
    </row>
    <row r="262" spans="1:22" x14ac:dyDescent="0.25">
      <c r="E262" s="137"/>
      <c r="F262" s="137"/>
      <c r="G262" s="137"/>
      <c r="H262" s="137"/>
      <c r="I262" s="137"/>
      <c r="J262" s="137"/>
      <c r="K262" s="137"/>
      <c r="L262" s="137"/>
      <c r="M262" s="137"/>
      <c r="N262" s="137"/>
      <c r="O262" s="137"/>
      <c r="P262" s="137"/>
    </row>
    <row r="267" spans="1:22" ht="15.75" thickBot="1" x14ac:dyDescent="0.3">
      <c r="A267" s="268"/>
      <c r="B267" s="268"/>
      <c r="C267" s="268"/>
      <c r="D267" s="268"/>
      <c r="E267" s="268"/>
      <c r="F267" s="268"/>
      <c r="G267" s="268"/>
      <c r="H267" s="268"/>
      <c r="I267" s="268"/>
      <c r="J267" s="268"/>
      <c r="K267" s="268"/>
      <c r="L267" s="268"/>
      <c r="M267" s="268"/>
      <c r="N267" s="268"/>
      <c r="O267" s="268"/>
      <c r="P267" s="268"/>
      <c r="Q267" s="268"/>
      <c r="R267" s="268"/>
      <c r="S267" s="268"/>
      <c r="T267" s="268"/>
      <c r="U267" s="268"/>
      <c r="V267" s="268"/>
    </row>
    <row r="268" spans="1:22" ht="15.75" thickTop="1" x14ac:dyDescent="0.25"/>
    <row r="269" spans="1:22" x14ac:dyDescent="0.25">
      <c r="B269" s="42" t="s">
        <v>72</v>
      </c>
      <c r="J269" s="41" t="s">
        <v>121</v>
      </c>
    </row>
    <row r="270" spans="1:22" x14ac:dyDescent="0.25">
      <c r="K270" s="272" t="s">
        <v>76</v>
      </c>
    </row>
    <row r="271" spans="1:22" x14ac:dyDescent="0.25">
      <c r="B271" s="273" t="s">
        <v>73</v>
      </c>
      <c r="F271" s="244"/>
      <c r="L271" s="244"/>
      <c r="N271" s="244"/>
      <c r="Q271" s="244"/>
      <c r="R271" s="244"/>
      <c r="S271" s="244"/>
      <c r="T271" s="244"/>
      <c r="U271" s="244"/>
      <c r="V271" s="244"/>
    </row>
    <row r="272" spans="1:22" x14ac:dyDescent="0.25">
      <c r="J272" s="148" t="s">
        <v>60</v>
      </c>
      <c r="K272" s="93">
        <v>1</v>
      </c>
    </row>
    <row r="273" spans="1:22" x14ac:dyDescent="0.25">
      <c r="A273" s="217" t="s">
        <v>27</v>
      </c>
      <c r="B273" s="274" t="s">
        <v>74</v>
      </c>
      <c r="C273" s="274"/>
      <c r="D273" s="275"/>
      <c r="E273" s="275" t="s">
        <v>16</v>
      </c>
      <c r="F273" s="275" t="s">
        <v>15</v>
      </c>
      <c r="G273" s="276" t="s">
        <v>14</v>
      </c>
      <c r="H273" s="276" t="s">
        <v>13</v>
      </c>
      <c r="I273" s="276" t="s">
        <v>3</v>
      </c>
      <c r="J273" s="276" t="s">
        <v>4</v>
      </c>
      <c r="K273" s="521" t="s">
        <v>5</v>
      </c>
      <c r="L273" s="276" t="s">
        <v>6</v>
      </c>
      <c r="M273" s="276" t="s">
        <v>20</v>
      </c>
      <c r="N273" s="276" t="s">
        <v>21</v>
      </c>
      <c r="O273" s="276" t="s">
        <v>22</v>
      </c>
      <c r="P273" s="276" t="s">
        <v>23</v>
      </c>
      <c r="Q273" s="276" t="s">
        <v>24</v>
      </c>
      <c r="R273" s="274"/>
      <c r="S273" s="274"/>
      <c r="T273" s="274"/>
      <c r="U273" s="274"/>
      <c r="V273" s="274"/>
    </row>
    <row r="274" spans="1:22" x14ac:dyDescent="0.25">
      <c r="A274" s="217"/>
      <c r="B274" s="276" t="s">
        <v>2</v>
      </c>
      <c r="C274" s="277" t="s">
        <v>41</v>
      </c>
      <c r="D274" s="276" t="s">
        <v>41</v>
      </c>
      <c r="E274" s="276" t="s">
        <v>41</v>
      </c>
      <c r="F274" s="276" t="s">
        <v>41</v>
      </c>
      <c r="G274" s="276" t="s">
        <v>41</v>
      </c>
      <c r="H274" s="276" t="s">
        <v>41</v>
      </c>
      <c r="I274" s="276" t="s">
        <v>41</v>
      </c>
      <c r="J274" s="276" t="s">
        <v>41</v>
      </c>
      <c r="K274" s="276" t="s">
        <v>41</v>
      </c>
      <c r="L274" s="276" t="s">
        <v>41</v>
      </c>
      <c r="M274" s="276" t="s">
        <v>41</v>
      </c>
      <c r="N274" s="276" t="s">
        <v>41</v>
      </c>
      <c r="O274" s="276" t="s">
        <v>41</v>
      </c>
      <c r="P274" s="276" t="s">
        <v>41</v>
      </c>
      <c r="Q274" s="277" t="s">
        <v>41</v>
      </c>
      <c r="R274" s="277" t="s">
        <v>41</v>
      </c>
      <c r="S274" s="277" t="s">
        <v>41</v>
      </c>
      <c r="T274" s="277" t="s">
        <v>41</v>
      </c>
      <c r="U274" s="277" t="s">
        <v>41</v>
      </c>
      <c r="V274" s="277" t="s">
        <v>41</v>
      </c>
    </row>
    <row r="275" spans="1:22" x14ac:dyDescent="0.25">
      <c r="B275" s="276">
        <v>1</v>
      </c>
      <c r="C275" s="341">
        <f t="shared" ref="C275:V286" si="48">(C93*$K$272)/$B275</f>
        <v>3.2690177384616756E-2</v>
      </c>
      <c r="D275" s="156">
        <f t="shared" si="48"/>
        <v>3.7593703992309269E-2</v>
      </c>
      <c r="E275" s="156">
        <f t="shared" si="48"/>
        <v>4.3232759591155655E-2</v>
      </c>
      <c r="F275" s="156">
        <f t="shared" si="48"/>
        <v>4.9717673529828997E-2</v>
      </c>
      <c r="G275" s="156">
        <f t="shared" si="48"/>
        <v>5.7175324559303339E-2</v>
      </c>
      <c r="H275" s="156">
        <f t="shared" si="48"/>
        <v>6.5751623243198831E-2</v>
      </c>
      <c r="I275" s="156">
        <f t="shared" si="48"/>
        <v>7.5614366729678653E-2</v>
      </c>
      <c r="J275" s="156">
        <f t="shared" si="48"/>
        <v>8.6956521739130446E-2</v>
      </c>
      <c r="K275" s="84">
        <f>(K93*$K$272)/$B275</f>
        <v>0.1</v>
      </c>
      <c r="L275" s="143">
        <f t="shared" si="48"/>
        <v>0.11499999999999999</v>
      </c>
      <c r="M275" s="143">
        <f t="shared" si="48"/>
        <v>0.13224999999999998</v>
      </c>
      <c r="N275" s="143">
        <f t="shared" si="48"/>
        <v>0.15208749999999996</v>
      </c>
      <c r="O275" s="143">
        <f t="shared" si="48"/>
        <v>0.17490062499999995</v>
      </c>
      <c r="P275" s="143">
        <f t="shared" si="48"/>
        <v>0.20113571874999991</v>
      </c>
      <c r="Q275" s="278">
        <f t="shared" si="48"/>
        <v>0.23130607656249988</v>
      </c>
      <c r="R275" s="278">
        <f t="shared" si="48"/>
        <v>0.26600198804687486</v>
      </c>
      <c r="S275" s="278">
        <f t="shared" si="48"/>
        <v>0.30590228625390609</v>
      </c>
      <c r="T275" s="278">
        <f t="shared" si="48"/>
        <v>0.35178762919199197</v>
      </c>
      <c r="U275" s="278">
        <f t="shared" si="48"/>
        <v>0.40455577357079076</v>
      </c>
      <c r="V275" s="278">
        <f t="shared" si="48"/>
        <v>0.46523913960640934</v>
      </c>
    </row>
    <row r="276" spans="1:22" x14ac:dyDescent="0.25">
      <c r="B276" s="276">
        <v>2</v>
      </c>
      <c r="C276" s="341">
        <f t="shared" si="48"/>
        <v>1.6345088692308378E-2</v>
      </c>
      <c r="D276" s="160">
        <f t="shared" si="48"/>
        <v>1.8796851996154634E-2</v>
      </c>
      <c r="E276" s="160">
        <f t="shared" si="48"/>
        <v>2.1616379795577827E-2</v>
      </c>
      <c r="F276" s="160">
        <f t="shared" si="48"/>
        <v>2.4858836764914499E-2</v>
      </c>
      <c r="G276" s="160">
        <f t="shared" si="48"/>
        <v>2.858766227965167E-2</v>
      </c>
      <c r="H276" s="160">
        <f t="shared" si="48"/>
        <v>3.2875811621599416E-2</v>
      </c>
      <c r="I276" s="160">
        <f t="shared" si="48"/>
        <v>3.7807183364839327E-2</v>
      </c>
      <c r="J276" s="160">
        <f t="shared" si="48"/>
        <v>4.3478260869565223E-2</v>
      </c>
      <c r="K276" s="98">
        <f t="shared" si="48"/>
        <v>0.05</v>
      </c>
      <c r="L276" s="94">
        <f t="shared" si="48"/>
        <v>5.7499999999999996E-2</v>
      </c>
      <c r="M276" s="94">
        <f t="shared" si="48"/>
        <v>6.6124999999999989E-2</v>
      </c>
      <c r="N276" s="94">
        <f t="shared" si="48"/>
        <v>7.6043749999999979E-2</v>
      </c>
      <c r="O276" s="94">
        <f t="shared" si="48"/>
        <v>8.7450312499999974E-2</v>
      </c>
      <c r="P276" s="94">
        <f t="shared" si="48"/>
        <v>0.10056785937499996</v>
      </c>
      <c r="Q276" s="278">
        <f t="shared" si="48"/>
        <v>0.11565303828124994</v>
      </c>
      <c r="R276" s="278">
        <f t="shared" si="48"/>
        <v>0.13300099402343743</v>
      </c>
      <c r="S276" s="278">
        <f t="shared" si="48"/>
        <v>0.15295114312695304</v>
      </c>
      <c r="T276" s="278">
        <f t="shared" si="48"/>
        <v>0.17589381459599598</v>
      </c>
      <c r="U276" s="278">
        <f t="shared" si="48"/>
        <v>0.20227788678539538</v>
      </c>
      <c r="V276" s="278">
        <f t="shared" si="48"/>
        <v>0.23261956980320467</v>
      </c>
    </row>
    <row r="277" spans="1:22" x14ac:dyDescent="0.25">
      <c r="B277" s="276">
        <v>3</v>
      </c>
      <c r="C277" s="342">
        <f t="shared" si="48"/>
        <v>1.0896725794872253E-2</v>
      </c>
      <c r="D277" s="163">
        <f t="shared" si="48"/>
        <v>1.2531234664103089E-2</v>
      </c>
      <c r="E277" s="163">
        <f t="shared" si="48"/>
        <v>1.4410919863718551E-2</v>
      </c>
      <c r="F277" s="163">
        <f t="shared" si="48"/>
        <v>1.6572557843276332E-2</v>
      </c>
      <c r="G277" s="163">
        <f t="shared" si="48"/>
        <v>1.905844151976778E-2</v>
      </c>
      <c r="H277" s="163">
        <f t="shared" si="48"/>
        <v>2.1917207747732943E-2</v>
      </c>
      <c r="I277" s="163">
        <f t="shared" si="48"/>
        <v>2.5204788909892886E-2</v>
      </c>
      <c r="J277" s="163">
        <f t="shared" si="48"/>
        <v>2.8985507246376815E-2</v>
      </c>
      <c r="K277" s="105">
        <f t="shared" si="48"/>
        <v>3.3333333333333333E-2</v>
      </c>
      <c r="L277" s="146">
        <f t="shared" si="48"/>
        <v>3.833333333333333E-2</v>
      </c>
      <c r="M277" s="146">
        <f t="shared" si="48"/>
        <v>4.4083333333333329E-2</v>
      </c>
      <c r="N277" s="146">
        <f t="shared" si="48"/>
        <v>5.0695833333333322E-2</v>
      </c>
      <c r="O277" s="146">
        <f t="shared" si="48"/>
        <v>5.8300208333333318E-2</v>
      </c>
      <c r="P277" s="146">
        <f t="shared" si="48"/>
        <v>6.7045239583333305E-2</v>
      </c>
      <c r="Q277" s="279">
        <f t="shared" si="48"/>
        <v>7.7102025520833298E-2</v>
      </c>
      <c r="R277" s="279">
        <f t="shared" si="48"/>
        <v>8.8667329348958282E-2</v>
      </c>
      <c r="S277" s="279">
        <f t="shared" si="48"/>
        <v>0.10196742875130203</v>
      </c>
      <c r="T277" s="279">
        <f t="shared" si="48"/>
        <v>0.11726254306399732</v>
      </c>
      <c r="U277" s="279">
        <f t="shared" si="48"/>
        <v>0.13485192452359693</v>
      </c>
      <c r="V277" s="279">
        <f t="shared" si="48"/>
        <v>0.15507971320213645</v>
      </c>
    </row>
    <row r="278" spans="1:22" x14ac:dyDescent="0.25">
      <c r="B278" s="276">
        <v>4</v>
      </c>
      <c r="C278" s="341">
        <f t="shared" si="48"/>
        <v>9.8070532153850254E-3</v>
      </c>
      <c r="D278" s="160">
        <f t="shared" si="48"/>
        <v>1.1278111197692779E-2</v>
      </c>
      <c r="E278" s="160">
        <f t="shared" si="48"/>
        <v>1.2969827877346695E-2</v>
      </c>
      <c r="F278" s="160">
        <f t="shared" si="48"/>
        <v>1.4915302058948698E-2</v>
      </c>
      <c r="G278" s="160">
        <f t="shared" si="48"/>
        <v>1.7152597367791001E-2</v>
      </c>
      <c r="H278" s="160">
        <f t="shared" si="48"/>
        <v>1.9725486972959651E-2</v>
      </c>
      <c r="I278" s="160">
        <f t="shared" si="48"/>
        <v>2.2684310018903597E-2</v>
      </c>
      <c r="J278" s="160">
        <f t="shared" si="48"/>
        <v>2.6086956521739132E-2</v>
      </c>
      <c r="K278" s="98">
        <f t="shared" si="48"/>
        <v>0.03</v>
      </c>
      <c r="L278" s="94">
        <f t="shared" si="48"/>
        <v>3.4499999999999996E-2</v>
      </c>
      <c r="M278" s="94">
        <f t="shared" si="48"/>
        <v>3.9674999999999995E-2</v>
      </c>
      <c r="N278" s="94">
        <f t="shared" si="48"/>
        <v>4.5626249999999993E-2</v>
      </c>
      <c r="O278" s="94">
        <f t="shared" si="48"/>
        <v>5.2470187499999987E-2</v>
      </c>
      <c r="P278" s="94">
        <f t="shared" si="48"/>
        <v>6.0340715624999978E-2</v>
      </c>
      <c r="Q278" s="278">
        <f t="shared" si="48"/>
        <v>6.9391822968749975E-2</v>
      </c>
      <c r="R278" s="278">
        <f t="shared" si="48"/>
        <v>7.9800596414062466E-2</v>
      </c>
      <c r="S278" s="278">
        <f t="shared" si="48"/>
        <v>9.1770685876171834E-2</v>
      </c>
      <c r="T278" s="278">
        <f t="shared" si="48"/>
        <v>0.1055362887575976</v>
      </c>
      <c r="U278" s="278">
        <f t="shared" si="48"/>
        <v>0.12136673207123723</v>
      </c>
      <c r="V278" s="278">
        <f t="shared" si="48"/>
        <v>0.13957174188192281</v>
      </c>
    </row>
    <row r="279" spans="1:22" x14ac:dyDescent="0.25">
      <c r="B279" s="276">
        <v>5</v>
      </c>
      <c r="C279" s="341">
        <f t="shared" si="48"/>
        <v>1.1768463858462032E-2</v>
      </c>
      <c r="D279" s="160">
        <f t="shared" si="48"/>
        <v>1.3533733437231335E-2</v>
      </c>
      <c r="E279" s="160">
        <f t="shared" si="48"/>
        <v>1.5563793452816036E-2</v>
      </c>
      <c r="F279" s="160">
        <f t="shared" si="48"/>
        <v>1.7898362470738439E-2</v>
      </c>
      <c r="G279" s="160">
        <f t="shared" si="48"/>
        <v>2.0583116841349204E-2</v>
      </c>
      <c r="H279" s="160">
        <f t="shared" si="48"/>
        <v>2.3670584367551581E-2</v>
      </c>
      <c r="I279" s="160">
        <f t="shared" si="48"/>
        <v>2.7221172022684315E-2</v>
      </c>
      <c r="J279" s="160">
        <f t="shared" si="48"/>
        <v>3.1304347826086959E-2</v>
      </c>
      <c r="K279" s="98">
        <f t="shared" si="48"/>
        <v>3.5999999999999997E-2</v>
      </c>
      <c r="L279" s="94">
        <f t="shared" si="48"/>
        <v>4.1399999999999999E-2</v>
      </c>
      <c r="M279" s="94">
        <f t="shared" si="48"/>
        <v>4.7609999999999993E-2</v>
      </c>
      <c r="N279" s="94">
        <f t="shared" si="48"/>
        <v>5.4751499999999988E-2</v>
      </c>
      <c r="O279" s="94">
        <f t="shared" si="48"/>
        <v>6.2964224999999985E-2</v>
      </c>
      <c r="P279" s="94">
        <f t="shared" si="48"/>
        <v>7.2408858749999971E-2</v>
      </c>
      <c r="Q279" s="278">
        <f t="shared" si="48"/>
        <v>8.3270187562499959E-2</v>
      </c>
      <c r="R279" s="278">
        <f t="shared" si="48"/>
        <v>9.5760715696874957E-2</v>
      </c>
      <c r="S279" s="278">
        <f t="shared" si="48"/>
        <v>0.11012482305140618</v>
      </c>
      <c r="T279" s="278">
        <f t="shared" si="48"/>
        <v>0.12664354650911711</v>
      </c>
      <c r="U279" s="278">
        <f t="shared" si="48"/>
        <v>0.14564007848548466</v>
      </c>
      <c r="V279" s="278">
        <f t="shared" si="48"/>
        <v>0.16748609025830735</v>
      </c>
    </row>
    <row r="280" spans="1:22" x14ac:dyDescent="0.25">
      <c r="B280" s="276">
        <v>10</v>
      </c>
      <c r="C280" s="342">
        <f t="shared" si="48"/>
        <v>2.6805945455385737E-2</v>
      </c>
      <c r="D280" s="163">
        <f t="shared" si="48"/>
        <v>3.0826837273693598E-2</v>
      </c>
      <c r="E280" s="163">
        <f t="shared" si="48"/>
        <v>3.5450862864747634E-2</v>
      </c>
      <c r="F280" s="163">
        <f t="shared" si="48"/>
        <v>4.0768492294459772E-2</v>
      </c>
      <c r="G280" s="163">
        <f t="shared" si="48"/>
        <v>4.6883766138628734E-2</v>
      </c>
      <c r="H280" s="163">
        <f t="shared" si="48"/>
        <v>5.3916331059423041E-2</v>
      </c>
      <c r="I280" s="163">
        <f t="shared" si="48"/>
        <v>6.2003780718336489E-2</v>
      </c>
      <c r="J280" s="163">
        <f t="shared" si="48"/>
        <v>7.1304347826086953E-2</v>
      </c>
      <c r="K280" s="105">
        <f t="shared" si="48"/>
        <v>8.199999999999999E-2</v>
      </c>
      <c r="L280" s="146">
        <f t="shared" si="48"/>
        <v>9.4299999999999981E-2</v>
      </c>
      <c r="M280" s="146">
        <f t="shared" si="48"/>
        <v>0.10844499999999997</v>
      </c>
      <c r="N280" s="146">
        <f t="shared" si="48"/>
        <v>0.12471174999999997</v>
      </c>
      <c r="O280" s="146">
        <f t="shared" si="48"/>
        <v>0.14341851249999996</v>
      </c>
      <c r="P280" s="146">
        <f t="shared" si="48"/>
        <v>0.16493128937499993</v>
      </c>
      <c r="Q280" s="279">
        <f t="shared" si="48"/>
        <v>0.18967098278124989</v>
      </c>
      <c r="R280" s="279">
        <f t="shared" si="48"/>
        <v>0.21812163019843736</v>
      </c>
      <c r="S280" s="279">
        <f t="shared" si="48"/>
        <v>0.25083987472820291</v>
      </c>
      <c r="T280" s="279">
        <f t="shared" si="48"/>
        <v>0.28846585593743335</v>
      </c>
      <c r="U280" s="279">
        <f t="shared" si="48"/>
        <v>0.33173573432804832</v>
      </c>
      <c r="V280" s="279">
        <f t="shared" si="48"/>
        <v>0.38149609447725552</v>
      </c>
    </row>
    <row r="281" spans="1:22" x14ac:dyDescent="0.25">
      <c r="B281" s="276">
        <v>20</v>
      </c>
      <c r="C281" s="341">
        <f t="shared" si="48"/>
        <v>3.2036373836924412E-2</v>
      </c>
      <c r="D281" s="160">
        <f t="shared" si="48"/>
        <v>3.6841829912463077E-2</v>
      </c>
      <c r="E281" s="160">
        <f t="shared" si="48"/>
        <v>4.2368104399332536E-2</v>
      </c>
      <c r="F281" s="160">
        <f t="shared" si="48"/>
        <v>4.8723320059232411E-2</v>
      </c>
      <c r="G281" s="160">
        <f t="shared" si="48"/>
        <v>5.6031818068117266E-2</v>
      </c>
      <c r="H281" s="160">
        <f t="shared" si="48"/>
        <v>6.4436590778334857E-2</v>
      </c>
      <c r="I281" s="160">
        <f t="shared" si="48"/>
        <v>7.4102079395085077E-2</v>
      </c>
      <c r="J281" s="160">
        <f t="shared" si="48"/>
        <v>8.5217391304347828E-2</v>
      </c>
      <c r="K281" s="98">
        <f t="shared" si="48"/>
        <v>9.8000000000000004E-2</v>
      </c>
      <c r="L281" s="94">
        <f t="shared" si="48"/>
        <v>0.11269999999999999</v>
      </c>
      <c r="M281" s="94">
        <f t="shared" si="48"/>
        <v>0.129605</v>
      </c>
      <c r="N281" s="94">
        <f t="shared" si="48"/>
        <v>0.14904574999999998</v>
      </c>
      <c r="O281" s="94">
        <f t="shared" si="48"/>
        <v>0.17140261249999994</v>
      </c>
      <c r="P281" s="94">
        <f t="shared" si="48"/>
        <v>0.19711300437499993</v>
      </c>
      <c r="Q281" s="278">
        <f t="shared" si="48"/>
        <v>0.22667995503124988</v>
      </c>
      <c r="R281" s="278">
        <f t="shared" si="48"/>
        <v>0.26068194828593738</v>
      </c>
      <c r="S281" s="278">
        <f t="shared" si="48"/>
        <v>0.29978424052882791</v>
      </c>
      <c r="T281" s="278">
        <f t="shared" si="48"/>
        <v>0.3447518766081521</v>
      </c>
      <c r="U281" s="278">
        <f t="shared" si="48"/>
        <v>0.39646465809937487</v>
      </c>
      <c r="V281" s="278">
        <f t="shared" si="48"/>
        <v>0.45593435681428113</v>
      </c>
    </row>
    <row r="282" spans="1:22" x14ac:dyDescent="0.25">
      <c r="B282" s="276">
        <v>30</v>
      </c>
      <c r="C282" s="341">
        <f t="shared" si="48"/>
        <v>4.369587043743773E-2</v>
      </c>
      <c r="D282" s="160">
        <f t="shared" si="48"/>
        <v>5.0250251003053387E-2</v>
      </c>
      <c r="E282" s="160">
        <f t="shared" si="48"/>
        <v>5.778778865351139E-2</v>
      </c>
      <c r="F282" s="160">
        <f t="shared" si="48"/>
        <v>6.6455956951538095E-2</v>
      </c>
      <c r="G282" s="160">
        <f t="shared" si="48"/>
        <v>7.6424350494268795E-2</v>
      </c>
      <c r="H282" s="160">
        <f t="shared" si="48"/>
        <v>8.7888003068409104E-2</v>
      </c>
      <c r="I282" s="160">
        <f t="shared" si="48"/>
        <v>0.10107120352867047</v>
      </c>
      <c r="J282" s="160">
        <f t="shared" si="48"/>
        <v>0.11623188405797102</v>
      </c>
      <c r="K282" s="98">
        <f t="shared" si="48"/>
        <v>0.13366666666666666</v>
      </c>
      <c r="L282" s="94">
        <f t="shared" si="48"/>
        <v>0.15371666666666664</v>
      </c>
      <c r="M282" s="94">
        <f t="shared" si="48"/>
        <v>0.17677416666666665</v>
      </c>
      <c r="N282" s="94">
        <f t="shared" si="48"/>
        <v>0.20329029166666665</v>
      </c>
      <c r="O282" s="94">
        <f t="shared" si="48"/>
        <v>0.23378383541666664</v>
      </c>
      <c r="P282" s="94">
        <f t="shared" si="48"/>
        <v>0.26885141072916663</v>
      </c>
      <c r="Q282" s="278">
        <f t="shared" si="48"/>
        <v>0.30917912233854156</v>
      </c>
      <c r="R282" s="278">
        <f t="shared" si="48"/>
        <v>0.35555599068932275</v>
      </c>
      <c r="S282" s="278">
        <f t="shared" si="48"/>
        <v>0.40888938929272117</v>
      </c>
      <c r="T282" s="278">
        <f t="shared" si="48"/>
        <v>0.47022279768662933</v>
      </c>
      <c r="U282" s="278">
        <f t="shared" si="48"/>
        <v>0.54075621733962365</v>
      </c>
      <c r="V282" s="278">
        <f t="shared" si="48"/>
        <v>0.62186964994056715</v>
      </c>
    </row>
    <row r="283" spans="1:22" x14ac:dyDescent="0.25">
      <c r="B283" s="276">
        <v>40</v>
      </c>
      <c r="C283" s="341">
        <f t="shared" si="48"/>
        <v>5.3448440023848395E-2</v>
      </c>
      <c r="D283" s="160">
        <f t="shared" si="48"/>
        <v>6.1465706027425647E-2</v>
      </c>
      <c r="E283" s="160">
        <f t="shared" si="48"/>
        <v>7.0685561931539492E-2</v>
      </c>
      <c r="F283" s="160">
        <f t="shared" si="48"/>
        <v>8.1288396221270404E-2</v>
      </c>
      <c r="G283" s="160">
        <f t="shared" si="48"/>
        <v>9.3481655654460954E-2</v>
      </c>
      <c r="H283" s="160">
        <f t="shared" si="48"/>
        <v>0.10750390400263007</v>
      </c>
      <c r="I283" s="160">
        <f t="shared" si="48"/>
        <v>0.12362948960302458</v>
      </c>
      <c r="J283" s="160">
        <f t="shared" si="48"/>
        <v>0.14217391304347826</v>
      </c>
      <c r="K283" s="98">
        <f t="shared" si="48"/>
        <v>0.16350000000000001</v>
      </c>
      <c r="L283" s="94">
        <f t="shared" si="48"/>
        <v>0.18802499999999997</v>
      </c>
      <c r="M283" s="94">
        <f t="shared" si="48"/>
        <v>0.21622874999999997</v>
      </c>
      <c r="N283" s="94">
        <f t="shared" si="48"/>
        <v>0.24866306249999998</v>
      </c>
      <c r="O283" s="94">
        <f t="shared" si="48"/>
        <v>0.28596252187499993</v>
      </c>
      <c r="P283" s="94">
        <f t="shared" si="48"/>
        <v>0.32885690015624991</v>
      </c>
      <c r="Q283" s="278">
        <f t="shared" si="48"/>
        <v>0.37818543517968733</v>
      </c>
      <c r="R283" s="278">
        <f t="shared" si="48"/>
        <v>0.43491325045664037</v>
      </c>
      <c r="S283" s="278">
        <f t="shared" si="48"/>
        <v>0.50015023802513636</v>
      </c>
      <c r="T283" s="278">
        <f t="shared" si="48"/>
        <v>0.57517277372890674</v>
      </c>
      <c r="U283" s="278">
        <f t="shared" si="48"/>
        <v>0.66144868978824278</v>
      </c>
      <c r="V283" s="278">
        <f t="shared" si="48"/>
        <v>0.7606659932564791</v>
      </c>
    </row>
    <row r="284" spans="1:22" x14ac:dyDescent="0.25">
      <c r="B284" s="276">
        <v>50</v>
      </c>
      <c r="C284" s="341">
        <f t="shared" si="48"/>
        <v>6.1522913837848719E-2</v>
      </c>
      <c r="D284" s="160">
        <f t="shared" si="48"/>
        <v>7.0751350913526023E-2</v>
      </c>
      <c r="E284" s="160">
        <f t="shared" si="48"/>
        <v>8.1364053550554927E-2</v>
      </c>
      <c r="F284" s="160">
        <f t="shared" si="48"/>
        <v>9.356866158313816E-2</v>
      </c>
      <c r="G284" s="160">
        <f t="shared" si="48"/>
        <v>0.10760396082060888</v>
      </c>
      <c r="H284" s="160">
        <f t="shared" si="48"/>
        <v>0.12374455494370019</v>
      </c>
      <c r="I284" s="160">
        <f t="shared" si="48"/>
        <v>0.1423062381852552</v>
      </c>
      <c r="J284" s="160">
        <f t="shared" si="48"/>
        <v>0.16365217391304349</v>
      </c>
      <c r="K284" s="98">
        <f t="shared" si="48"/>
        <v>0.18820000000000001</v>
      </c>
      <c r="L284" s="94">
        <f t="shared" si="48"/>
        <v>0.21642999999999998</v>
      </c>
      <c r="M284" s="94">
        <f t="shared" si="48"/>
        <v>0.24889449999999996</v>
      </c>
      <c r="N284" s="94">
        <f t="shared" si="48"/>
        <v>0.28622867499999993</v>
      </c>
      <c r="O284" s="94">
        <f t="shared" si="48"/>
        <v>0.32916297624999991</v>
      </c>
      <c r="P284" s="94">
        <f t="shared" si="48"/>
        <v>0.3785374226874999</v>
      </c>
      <c r="Q284" s="278">
        <f t="shared" si="48"/>
        <v>0.43531803609062486</v>
      </c>
      <c r="R284" s="278">
        <f t="shared" si="48"/>
        <v>0.5006157415042185</v>
      </c>
      <c r="S284" s="278">
        <f t="shared" si="48"/>
        <v>0.57570810272985129</v>
      </c>
      <c r="T284" s="278">
        <f t="shared" si="48"/>
        <v>0.66206431813932898</v>
      </c>
      <c r="U284" s="278">
        <f t="shared" si="48"/>
        <v>0.76137396586022821</v>
      </c>
      <c r="V284" s="278">
        <f t="shared" si="48"/>
        <v>0.87558006073926231</v>
      </c>
    </row>
    <row r="285" spans="1:22" x14ac:dyDescent="0.25">
      <c r="B285" s="276">
        <v>60</v>
      </c>
      <c r="C285" s="341">
        <f t="shared" si="48"/>
        <v>7.1972873875131238E-2</v>
      </c>
      <c r="D285" s="160">
        <f t="shared" si="48"/>
        <v>8.2768804956400904E-2</v>
      </c>
      <c r="E285" s="160">
        <f t="shared" si="48"/>
        <v>9.5184125699861039E-2</v>
      </c>
      <c r="F285" s="160">
        <f t="shared" si="48"/>
        <v>0.10946174455484019</v>
      </c>
      <c r="G285" s="160">
        <f t="shared" si="48"/>
        <v>0.1258810062380662</v>
      </c>
      <c r="H285" s="160">
        <f t="shared" si="48"/>
        <v>0.14476315717377611</v>
      </c>
      <c r="I285" s="160">
        <f t="shared" si="48"/>
        <v>0.16647763074984251</v>
      </c>
      <c r="J285" s="160">
        <f t="shared" si="48"/>
        <v>0.19144927536231884</v>
      </c>
      <c r="K285" s="98">
        <f t="shared" si="48"/>
        <v>0.22016666666666668</v>
      </c>
      <c r="L285" s="94">
        <f t="shared" si="48"/>
        <v>0.25319166666666665</v>
      </c>
      <c r="M285" s="94">
        <f t="shared" si="48"/>
        <v>0.29117041666666665</v>
      </c>
      <c r="N285" s="94">
        <f t="shared" si="48"/>
        <v>0.33484597916666664</v>
      </c>
      <c r="O285" s="94">
        <f t="shared" si="48"/>
        <v>0.38507287604166662</v>
      </c>
      <c r="P285" s="94">
        <f t="shared" si="48"/>
        <v>0.44283380744791656</v>
      </c>
      <c r="Q285" s="278">
        <f t="shared" si="48"/>
        <v>0.50925887856510399</v>
      </c>
      <c r="R285" s="278">
        <f t="shared" si="48"/>
        <v>0.58564771034986951</v>
      </c>
      <c r="S285" s="278">
        <f t="shared" si="48"/>
        <v>0.67349486690234994</v>
      </c>
      <c r="T285" s="278">
        <f t="shared" si="48"/>
        <v>0.77451909693770227</v>
      </c>
      <c r="U285" s="278">
        <f t="shared" si="48"/>
        <v>0.89069696147835764</v>
      </c>
      <c r="V285" s="278">
        <f t="shared" si="48"/>
        <v>1.0243015057001112</v>
      </c>
    </row>
    <row r="286" spans="1:22" x14ac:dyDescent="0.25">
      <c r="B286" s="276">
        <v>70</v>
      </c>
      <c r="C286" s="342">
        <f t="shared" si="48"/>
        <v>7.9670632311651682E-2</v>
      </c>
      <c r="D286" s="163">
        <f t="shared" si="48"/>
        <v>9.1621227158399418E-2</v>
      </c>
      <c r="E286" s="163">
        <f t="shared" si="48"/>
        <v>0.10536441123215932</v>
      </c>
      <c r="F286" s="163">
        <f t="shared" si="48"/>
        <v>0.12116907291698321</v>
      </c>
      <c r="G286" s="163">
        <f t="shared" si="48"/>
        <v>0.13934443385453069</v>
      </c>
      <c r="H286" s="163">
        <f t="shared" si="48"/>
        <v>0.16024609893271027</v>
      </c>
      <c r="I286" s="163">
        <f t="shared" si="48"/>
        <v>0.1842830137726168</v>
      </c>
      <c r="J286" s="163">
        <f t="shared" si="48"/>
        <v>0.21192546583850932</v>
      </c>
      <c r="K286" s="105">
        <f t="shared" si="48"/>
        <v>0.24371428571428569</v>
      </c>
      <c r="L286" s="146">
        <f t="shared" si="48"/>
        <v>0.2802714285714285</v>
      </c>
      <c r="M286" s="146">
        <f t="shared" si="48"/>
        <v>0.32231214285714277</v>
      </c>
      <c r="N286" s="146">
        <f t="shared" si="48"/>
        <v>0.3706589642857141</v>
      </c>
      <c r="O286" s="146">
        <f t="shared" si="48"/>
        <v>0.42625780892857124</v>
      </c>
      <c r="P286" s="146">
        <f t="shared" si="48"/>
        <v>0.49019648026785695</v>
      </c>
      <c r="Q286" s="279">
        <f t="shared" si="48"/>
        <v>0.56372595230803546</v>
      </c>
      <c r="R286" s="279">
        <f t="shared" si="48"/>
        <v>0.64828484515424079</v>
      </c>
      <c r="S286" s="279">
        <f t="shared" si="48"/>
        <v>0.74552757192737673</v>
      </c>
      <c r="T286" s="279">
        <f t="shared" si="48"/>
        <v>0.8573567077164832</v>
      </c>
      <c r="U286" s="279">
        <f t="shared" si="48"/>
        <v>0.98596021387395549</v>
      </c>
      <c r="V286" s="279">
        <f t="shared" si="48"/>
        <v>1.1338542459550487</v>
      </c>
    </row>
    <row r="291" spans="1:22" x14ac:dyDescent="0.25">
      <c r="B291" s="280">
        <v>0.9</v>
      </c>
      <c r="C291" s="281" t="s">
        <v>42</v>
      </c>
      <c r="D291" s="282"/>
      <c r="E291" s="282"/>
      <c r="F291" s="282"/>
      <c r="G291" s="282"/>
      <c r="H291" s="282"/>
      <c r="I291" s="282"/>
      <c r="J291" s="282"/>
      <c r="K291" s="283"/>
      <c r="L291" s="282"/>
      <c r="M291" s="282"/>
      <c r="N291" s="282"/>
      <c r="O291" s="282"/>
      <c r="P291" s="67"/>
    </row>
    <row r="292" spans="1:22" x14ac:dyDescent="0.25">
      <c r="B292" s="284">
        <v>0.96</v>
      </c>
      <c r="C292" s="47" t="s">
        <v>43</v>
      </c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70"/>
    </row>
    <row r="293" spans="1:22" x14ac:dyDescent="0.25">
      <c r="B293" s="285">
        <v>85</v>
      </c>
      <c r="C293" s="41" t="s">
        <v>44</v>
      </c>
      <c r="D293" s="47"/>
      <c r="E293" s="47"/>
      <c r="F293" s="47"/>
      <c r="G293" s="47"/>
      <c r="H293" s="41" t="s">
        <v>121</v>
      </c>
      <c r="I293" s="47"/>
      <c r="J293" s="47"/>
      <c r="K293" s="47"/>
      <c r="L293" s="47"/>
      <c r="M293" s="47"/>
      <c r="N293" s="47"/>
      <c r="O293" s="47"/>
      <c r="P293" s="70"/>
    </row>
    <row r="294" spans="1:22" x14ac:dyDescent="0.25">
      <c r="B294" s="284"/>
      <c r="C294" s="41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70"/>
    </row>
    <row r="295" spans="1:22" x14ac:dyDescent="0.25">
      <c r="B295" s="286" t="s">
        <v>75</v>
      </c>
      <c r="C295" s="41"/>
      <c r="D295" s="47"/>
      <c r="E295" s="47"/>
      <c r="F295" s="47"/>
      <c r="G295" s="47"/>
      <c r="H295" s="47"/>
      <c r="I295" s="47"/>
      <c r="J295" s="47"/>
      <c r="K295" s="343" t="s">
        <v>79</v>
      </c>
      <c r="L295" s="47"/>
      <c r="M295" s="47"/>
      <c r="N295" s="47"/>
      <c r="O295" s="47"/>
      <c r="P295" s="70"/>
    </row>
    <row r="296" spans="1:22" x14ac:dyDescent="0.25">
      <c r="B296" s="284"/>
      <c r="C296" s="41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70"/>
    </row>
    <row r="297" spans="1:22" x14ac:dyDescent="0.25">
      <c r="B297" s="288"/>
      <c r="C297" s="47"/>
      <c r="D297" s="202"/>
      <c r="E297" s="202"/>
      <c r="F297" s="202"/>
      <c r="G297" s="202"/>
      <c r="H297" s="202"/>
      <c r="I297" s="202"/>
      <c r="J297" s="202"/>
      <c r="K297" s="202"/>
      <c r="L297" s="202"/>
      <c r="M297" s="202"/>
      <c r="N297" s="202"/>
      <c r="O297" s="202"/>
      <c r="P297" s="344"/>
    </row>
    <row r="298" spans="1:22" x14ac:dyDescent="0.25">
      <c r="A298" s="217" t="s">
        <v>27</v>
      </c>
      <c r="B298" s="291"/>
      <c r="C298" s="292"/>
      <c r="D298" s="275"/>
      <c r="E298" s="275" t="s">
        <v>16</v>
      </c>
      <c r="F298" s="275" t="s">
        <v>15</v>
      </c>
      <c r="G298" s="276" t="s">
        <v>14</v>
      </c>
      <c r="H298" s="276" t="s">
        <v>13</v>
      </c>
      <c r="I298" s="276" t="s">
        <v>3</v>
      </c>
      <c r="J298" s="276" t="s">
        <v>4</v>
      </c>
      <c r="K298" s="521" t="s">
        <v>5</v>
      </c>
      <c r="L298" s="276" t="s">
        <v>6</v>
      </c>
      <c r="M298" s="276" t="s">
        <v>20</v>
      </c>
      <c r="N298" s="276" t="s">
        <v>21</v>
      </c>
      <c r="O298" s="276" t="s">
        <v>22</v>
      </c>
      <c r="P298" s="276" t="s">
        <v>23</v>
      </c>
      <c r="Q298" s="276" t="s">
        <v>24</v>
      </c>
      <c r="R298" s="274"/>
      <c r="S298" s="274"/>
      <c r="T298" s="274"/>
      <c r="U298" s="274"/>
      <c r="V298" s="274"/>
    </row>
    <row r="299" spans="1:22" x14ac:dyDescent="0.25">
      <c r="B299" s="296" t="s">
        <v>2</v>
      </c>
      <c r="C299" s="297" t="s">
        <v>41</v>
      </c>
      <c r="D299" s="294" t="s">
        <v>41</v>
      </c>
      <c r="E299" s="294" t="s">
        <v>41</v>
      </c>
      <c r="F299" s="294" t="s">
        <v>41</v>
      </c>
      <c r="G299" s="294" t="s">
        <v>41</v>
      </c>
      <c r="H299" s="294" t="s">
        <v>41</v>
      </c>
      <c r="I299" s="294" t="s">
        <v>41</v>
      </c>
      <c r="J299" s="294" t="s">
        <v>40</v>
      </c>
      <c r="K299" s="294" t="s">
        <v>40</v>
      </c>
      <c r="L299" s="294" t="s">
        <v>40</v>
      </c>
      <c r="M299" s="294" t="s">
        <v>40</v>
      </c>
      <c r="N299" s="294" t="s">
        <v>40</v>
      </c>
      <c r="O299" s="294" t="s">
        <v>40</v>
      </c>
      <c r="P299" s="295" t="s">
        <v>40</v>
      </c>
      <c r="Q299" s="298" t="s">
        <v>40</v>
      </c>
      <c r="R299" s="298" t="s">
        <v>40</v>
      </c>
      <c r="S299" s="298" t="s">
        <v>40</v>
      </c>
      <c r="T299" s="298" t="s">
        <v>40</v>
      </c>
      <c r="U299" s="298" t="s">
        <v>40</v>
      </c>
      <c r="V299" s="298" t="s">
        <v>40</v>
      </c>
    </row>
    <row r="300" spans="1:22" x14ac:dyDescent="0.25">
      <c r="B300" s="296">
        <v>1</v>
      </c>
      <c r="C300" s="299">
        <f>SQRT(12*32.2*C275^2/(4*$B$293*($B$292*56)*$B$291^2))</f>
        <v>5.2810981386668711E-3</v>
      </c>
      <c r="D300" s="300">
        <f t="shared" ref="D300:V311" si="49">SQRT(12*32.2*D275^2/(4*$B$293*($B$292*56)*$B$291^2))</f>
        <v>6.0732628594669024E-3</v>
      </c>
      <c r="E300" s="300">
        <f t="shared" si="49"/>
        <v>6.9842522883869365E-3</v>
      </c>
      <c r="F300" s="300">
        <f t="shared" si="49"/>
        <v>8.031890131644976E-3</v>
      </c>
      <c r="G300" s="300">
        <f t="shared" si="49"/>
        <v>9.2366736513917209E-3</v>
      </c>
      <c r="H300" s="300">
        <f t="shared" si="49"/>
        <v>1.0622174699100479E-2</v>
      </c>
      <c r="I300" s="300">
        <f t="shared" si="49"/>
        <v>1.2215500903965551E-2</v>
      </c>
      <c r="J300" s="300">
        <f t="shared" si="49"/>
        <v>1.404782603956038E-2</v>
      </c>
      <c r="K300" s="301">
        <f>SQRT(12*32.2*K275^2/(4*$B$293*($B$292*56)*$B$291^2))</f>
        <v>1.6154999945494439E-2</v>
      </c>
      <c r="L300" s="300">
        <f t="shared" si="49"/>
        <v>1.8578249937318599E-2</v>
      </c>
      <c r="M300" s="300">
        <f t="shared" si="49"/>
        <v>2.1364987427916388E-2</v>
      </c>
      <c r="N300" s="300">
        <f t="shared" si="49"/>
        <v>2.4569735542103843E-2</v>
      </c>
      <c r="O300" s="300">
        <f t="shared" si="49"/>
        <v>2.825519587341942E-2</v>
      </c>
      <c r="P300" s="302">
        <f t="shared" si="49"/>
        <v>3.249347525443233E-2</v>
      </c>
      <c r="Q300" s="303">
        <f t="shared" si="49"/>
        <v>3.7367496542597176E-2</v>
      </c>
      <c r="R300" s="303">
        <f t="shared" si="49"/>
        <v>4.2972621023986746E-2</v>
      </c>
      <c r="S300" s="303">
        <f t="shared" si="49"/>
        <v>4.9418514177584763E-2</v>
      </c>
      <c r="T300" s="303">
        <f t="shared" si="49"/>
        <v>5.6831291304222473E-2</v>
      </c>
      <c r="U300" s="303">
        <f t="shared" si="49"/>
        <v>6.5355984999855843E-2</v>
      </c>
      <c r="V300" s="303">
        <f t="shared" si="49"/>
        <v>7.5159382749834205E-2</v>
      </c>
    </row>
    <row r="301" spans="1:22" x14ac:dyDescent="0.25">
      <c r="B301" s="296">
        <v>2</v>
      </c>
      <c r="C301" s="299">
        <f t="shared" ref="C301:J311" si="50">SQRT(12*32.2*C276^2/(4*$B$293*($B$292*56)*$B$291^2))</f>
        <v>2.6405490693334355E-3</v>
      </c>
      <c r="D301" s="300">
        <f t="shared" si="50"/>
        <v>3.0366314297334512E-3</v>
      </c>
      <c r="E301" s="300">
        <f t="shared" si="50"/>
        <v>3.4921261441934683E-3</v>
      </c>
      <c r="F301" s="300">
        <f t="shared" si="50"/>
        <v>4.015945065822488E-3</v>
      </c>
      <c r="G301" s="300">
        <f t="shared" si="50"/>
        <v>4.6183368256958604E-3</v>
      </c>
      <c r="H301" s="300">
        <f t="shared" si="50"/>
        <v>5.3110873495502394E-3</v>
      </c>
      <c r="I301" s="300">
        <f t="shared" si="50"/>
        <v>6.1077504519827753E-3</v>
      </c>
      <c r="J301" s="300">
        <f t="shared" si="50"/>
        <v>7.0239130197801902E-3</v>
      </c>
      <c r="K301" s="301">
        <f t="shared" si="49"/>
        <v>8.0774999727472197E-3</v>
      </c>
      <c r="L301" s="300">
        <f t="shared" si="49"/>
        <v>9.2891249686592996E-3</v>
      </c>
      <c r="M301" s="300">
        <f t="shared" si="49"/>
        <v>1.0682493713958194E-2</v>
      </c>
      <c r="N301" s="300">
        <f t="shared" si="49"/>
        <v>1.2284867771051922E-2</v>
      </c>
      <c r="O301" s="300">
        <f t="shared" si="49"/>
        <v>1.412759793670971E-2</v>
      </c>
      <c r="P301" s="302">
        <f t="shared" si="49"/>
        <v>1.6246737627216165E-2</v>
      </c>
      <c r="Q301" s="303">
        <f t="shared" si="49"/>
        <v>1.8683748271298588E-2</v>
      </c>
      <c r="R301" s="303">
        <f t="shared" si="49"/>
        <v>2.1486310511993373E-2</v>
      </c>
      <c r="S301" s="303">
        <f t="shared" si="49"/>
        <v>2.4709257088792382E-2</v>
      </c>
      <c r="T301" s="303">
        <f t="shared" si="49"/>
        <v>2.8415645652111236E-2</v>
      </c>
      <c r="U301" s="303">
        <f t="shared" si="49"/>
        <v>3.2677992499927921E-2</v>
      </c>
      <c r="V301" s="303">
        <f t="shared" si="49"/>
        <v>3.7579691374917103E-2</v>
      </c>
    </row>
    <row r="302" spans="1:22" x14ac:dyDescent="0.25">
      <c r="B302" s="296">
        <v>3</v>
      </c>
      <c r="C302" s="305">
        <f t="shared" si="50"/>
        <v>1.7603660462222905E-3</v>
      </c>
      <c r="D302" s="306">
        <f t="shared" si="50"/>
        <v>2.0244209531556337E-3</v>
      </c>
      <c r="E302" s="306">
        <f t="shared" si="50"/>
        <v>2.3280840961289787E-3</v>
      </c>
      <c r="F302" s="306">
        <f t="shared" si="50"/>
        <v>2.6772967105483255E-3</v>
      </c>
      <c r="G302" s="306">
        <f t="shared" si="50"/>
        <v>3.0788912171305742E-3</v>
      </c>
      <c r="H302" s="306">
        <f t="shared" si="50"/>
        <v>3.5407248997001593E-3</v>
      </c>
      <c r="I302" s="306">
        <f t="shared" si="50"/>
        <v>4.071833634655183E-3</v>
      </c>
      <c r="J302" s="306">
        <f t="shared" si="50"/>
        <v>4.6826086798534604E-3</v>
      </c>
      <c r="K302" s="307">
        <f t="shared" si="49"/>
        <v>5.3849999818314787E-3</v>
      </c>
      <c r="L302" s="306">
        <f t="shared" si="49"/>
        <v>6.1927499791061998E-3</v>
      </c>
      <c r="M302" s="306">
        <f t="shared" si="49"/>
        <v>7.1216624759721297E-3</v>
      </c>
      <c r="N302" s="306">
        <f t="shared" si="49"/>
        <v>8.1899118473679478E-3</v>
      </c>
      <c r="O302" s="306">
        <f t="shared" si="49"/>
        <v>9.4183986244731396E-3</v>
      </c>
      <c r="P302" s="308">
        <f t="shared" si="49"/>
        <v>1.0831158418144108E-2</v>
      </c>
      <c r="Q302" s="309">
        <f t="shared" si="49"/>
        <v>1.2455832180865725E-2</v>
      </c>
      <c r="R302" s="309">
        <f t="shared" si="49"/>
        <v>1.4324207007995582E-2</v>
      </c>
      <c r="S302" s="309">
        <f t="shared" si="49"/>
        <v>1.6472838059194923E-2</v>
      </c>
      <c r="T302" s="309">
        <f t="shared" si="49"/>
        <v>1.8943763768074155E-2</v>
      </c>
      <c r="U302" s="309">
        <f t="shared" si="49"/>
        <v>2.1785328333285284E-2</v>
      </c>
      <c r="V302" s="309">
        <f t="shared" si="49"/>
        <v>2.5053127583278073E-2</v>
      </c>
    </row>
    <row r="303" spans="1:22" x14ac:dyDescent="0.25">
      <c r="B303" s="296">
        <v>4</v>
      </c>
      <c r="C303" s="299">
        <f t="shared" si="50"/>
        <v>1.5843294416000612E-3</v>
      </c>
      <c r="D303" s="300">
        <f t="shared" si="50"/>
        <v>1.8219788578400706E-3</v>
      </c>
      <c r="E303" s="300">
        <f t="shared" si="50"/>
        <v>2.0952756865160807E-3</v>
      </c>
      <c r="F303" s="300">
        <f t="shared" si="50"/>
        <v>2.4095670394934927E-3</v>
      </c>
      <c r="G303" s="300">
        <f t="shared" si="50"/>
        <v>2.7710020954175166E-3</v>
      </c>
      <c r="H303" s="300">
        <f t="shared" si="50"/>
        <v>3.1866524097301438E-3</v>
      </c>
      <c r="I303" s="300">
        <f t="shared" si="50"/>
        <v>3.6646502711896647E-3</v>
      </c>
      <c r="J303" s="300">
        <f t="shared" si="50"/>
        <v>4.2143478118681146E-3</v>
      </c>
      <c r="K303" s="301">
        <f t="shared" si="49"/>
        <v>4.846499983648331E-3</v>
      </c>
      <c r="L303" s="300">
        <f t="shared" si="49"/>
        <v>5.5734749811955798E-3</v>
      </c>
      <c r="M303" s="300">
        <f t="shared" si="49"/>
        <v>6.4094962283749168E-3</v>
      </c>
      <c r="N303" s="300">
        <f t="shared" si="49"/>
        <v>7.3709206626311535E-3</v>
      </c>
      <c r="O303" s="300">
        <f t="shared" si="49"/>
        <v>8.4765587620258265E-3</v>
      </c>
      <c r="P303" s="302">
        <f t="shared" si="49"/>
        <v>9.7480425763296994E-3</v>
      </c>
      <c r="Q303" s="303">
        <f t="shared" si="49"/>
        <v>1.1210248962779154E-2</v>
      </c>
      <c r="R303" s="303">
        <f t="shared" si="49"/>
        <v>1.2891786307196026E-2</v>
      </c>
      <c r="S303" s="303">
        <f t="shared" si="49"/>
        <v>1.4825554253275431E-2</v>
      </c>
      <c r="T303" s="303">
        <f t="shared" si="49"/>
        <v>1.7049387391266744E-2</v>
      </c>
      <c r="U303" s="303">
        <f t="shared" si="49"/>
        <v>1.9606795499956753E-2</v>
      </c>
      <c r="V303" s="303">
        <f t="shared" si="49"/>
        <v>2.2547814824950267E-2</v>
      </c>
    </row>
    <row r="304" spans="1:22" x14ac:dyDescent="0.25">
      <c r="B304" s="296">
        <v>5</v>
      </c>
      <c r="C304" s="299">
        <f t="shared" si="50"/>
        <v>1.9011953299200737E-3</v>
      </c>
      <c r="D304" s="300">
        <f t="shared" si="50"/>
        <v>2.1863746294080847E-3</v>
      </c>
      <c r="E304" s="300">
        <f t="shared" si="50"/>
        <v>2.514330823819297E-3</v>
      </c>
      <c r="F304" s="300">
        <f t="shared" si="50"/>
        <v>2.8914804473921915E-3</v>
      </c>
      <c r="G304" s="300">
        <f t="shared" si="50"/>
        <v>3.3252025145010201E-3</v>
      </c>
      <c r="H304" s="300">
        <f t="shared" si="50"/>
        <v>3.8239828916761726E-3</v>
      </c>
      <c r="I304" s="300">
        <f t="shared" si="50"/>
        <v>4.397580325427598E-3</v>
      </c>
      <c r="J304" s="300">
        <f t="shared" si="50"/>
        <v>5.0572173742417367E-3</v>
      </c>
      <c r="K304" s="301">
        <f t="shared" si="49"/>
        <v>5.8157999803779966E-3</v>
      </c>
      <c r="L304" s="300">
        <f t="shared" si="49"/>
        <v>6.6881699774346964E-3</v>
      </c>
      <c r="M304" s="300">
        <f t="shared" si="49"/>
        <v>7.6913954740499002E-3</v>
      </c>
      <c r="N304" s="300">
        <f t="shared" si="49"/>
        <v>8.8451047951573838E-3</v>
      </c>
      <c r="O304" s="300">
        <f t="shared" si="49"/>
        <v>1.0171870514430992E-2</v>
      </c>
      <c r="P304" s="302">
        <f t="shared" si="49"/>
        <v>1.1697651091595639E-2</v>
      </c>
      <c r="Q304" s="303">
        <f t="shared" si="49"/>
        <v>1.3452298755334983E-2</v>
      </c>
      <c r="R304" s="303">
        <f t="shared" si="49"/>
        <v>1.547014356863523E-2</v>
      </c>
      <c r="S304" s="303">
        <f t="shared" si="49"/>
        <v>1.7790665103930511E-2</v>
      </c>
      <c r="T304" s="303">
        <f t="shared" si="49"/>
        <v>2.0459264869520089E-2</v>
      </c>
      <c r="U304" s="303">
        <f t="shared" si="49"/>
        <v>2.3528154599948101E-2</v>
      </c>
      <c r="V304" s="303">
        <f t="shared" si="49"/>
        <v>2.7057377789940315E-2</v>
      </c>
    </row>
    <row r="305" spans="1:22" x14ac:dyDescent="0.25">
      <c r="B305" s="296">
        <v>10</v>
      </c>
      <c r="C305" s="305">
        <f t="shared" si="50"/>
        <v>4.3305004737068343E-3</v>
      </c>
      <c r="D305" s="306">
        <f t="shared" si="50"/>
        <v>4.9800755447628594E-3</v>
      </c>
      <c r="E305" s="306">
        <f t="shared" si="50"/>
        <v>5.7270868764772876E-3</v>
      </c>
      <c r="F305" s="306">
        <f t="shared" si="50"/>
        <v>6.5861499079488796E-3</v>
      </c>
      <c r="G305" s="306">
        <f t="shared" si="50"/>
        <v>7.5740723941412104E-3</v>
      </c>
      <c r="H305" s="306">
        <f t="shared" si="50"/>
        <v>8.7101832532623918E-3</v>
      </c>
      <c r="I305" s="306">
        <f t="shared" si="50"/>
        <v>1.0016710741251749E-2</v>
      </c>
      <c r="J305" s="306">
        <f t="shared" si="50"/>
        <v>1.151921735243951E-2</v>
      </c>
      <c r="K305" s="307">
        <f t="shared" si="49"/>
        <v>1.3247099955305435E-2</v>
      </c>
      <c r="L305" s="306">
        <f t="shared" si="49"/>
        <v>1.5234164948601251E-2</v>
      </c>
      <c r="M305" s="306">
        <f t="shared" si="49"/>
        <v>1.7519289690891438E-2</v>
      </c>
      <c r="N305" s="306">
        <f t="shared" si="49"/>
        <v>2.0147183144525151E-2</v>
      </c>
      <c r="O305" s="306">
        <f t="shared" si="49"/>
        <v>2.3169260616203925E-2</v>
      </c>
      <c r="P305" s="308">
        <f t="shared" si="49"/>
        <v>2.6644649708634508E-2</v>
      </c>
      <c r="Q305" s="309">
        <f t="shared" si="49"/>
        <v>3.0641347164929684E-2</v>
      </c>
      <c r="R305" s="309">
        <f t="shared" si="49"/>
        <v>3.5237549239669132E-2</v>
      </c>
      <c r="S305" s="309">
        <f t="shared" si="49"/>
        <v>4.0523181625619492E-2</v>
      </c>
      <c r="T305" s="309">
        <f t="shared" si="49"/>
        <v>4.6601658869462409E-2</v>
      </c>
      <c r="U305" s="309">
        <f t="shared" si="49"/>
        <v>5.3591907699881779E-2</v>
      </c>
      <c r="V305" s="309">
        <f t="shared" si="49"/>
        <v>6.1630693854864034E-2</v>
      </c>
    </row>
    <row r="306" spans="1:22" x14ac:dyDescent="0.25">
      <c r="B306" s="296">
        <v>20</v>
      </c>
      <c r="C306" s="299">
        <f t="shared" si="50"/>
        <v>5.1754761758935324E-3</v>
      </c>
      <c r="D306" s="300">
        <f t="shared" si="50"/>
        <v>5.9517976022775629E-3</v>
      </c>
      <c r="E306" s="300">
        <f t="shared" si="50"/>
        <v>6.8445672426191966E-3</v>
      </c>
      <c r="F306" s="300">
        <f t="shared" si="50"/>
        <v>7.871252329012075E-3</v>
      </c>
      <c r="G306" s="300">
        <f t="shared" si="50"/>
        <v>9.0519401783638858E-3</v>
      </c>
      <c r="H306" s="300">
        <f t="shared" si="50"/>
        <v>1.0409731205118469E-2</v>
      </c>
      <c r="I306" s="300">
        <f t="shared" si="50"/>
        <v>1.1971190885886239E-2</v>
      </c>
      <c r="J306" s="300">
        <f t="shared" si="50"/>
        <v>1.3766869518769173E-2</v>
      </c>
      <c r="K306" s="301">
        <f t="shared" si="49"/>
        <v>1.5831899946584547E-2</v>
      </c>
      <c r="L306" s="300">
        <f t="shared" si="49"/>
        <v>1.8206684938572228E-2</v>
      </c>
      <c r="M306" s="300">
        <f t="shared" si="49"/>
        <v>2.0937687679358066E-2</v>
      </c>
      <c r="N306" s="300">
        <f t="shared" si="49"/>
        <v>2.4078340831261768E-2</v>
      </c>
      <c r="O306" s="300">
        <f t="shared" si="49"/>
        <v>2.769009195595103E-2</v>
      </c>
      <c r="P306" s="302">
        <f t="shared" si="49"/>
        <v>3.1843605749343681E-2</v>
      </c>
      <c r="Q306" s="303">
        <f t="shared" si="49"/>
        <v>3.662014661174523E-2</v>
      </c>
      <c r="R306" s="303">
        <f t="shared" si="49"/>
        <v>4.2113168603507022E-2</v>
      </c>
      <c r="S306" s="303">
        <f t="shared" si="49"/>
        <v>4.8430143894033058E-2</v>
      </c>
      <c r="T306" s="303">
        <f t="shared" si="49"/>
        <v>5.569466547813802E-2</v>
      </c>
      <c r="U306" s="303">
        <f t="shared" si="49"/>
        <v>6.4048865299858718E-2</v>
      </c>
      <c r="V306" s="303">
        <f t="shared" si="49"/>
        <v>7.365619509483752E-2</v>
      </c>
    </row>
    <row r="307" spans="1:22" x14ac:dyDescent="0.25">
      <c r="B307" s="296">
        <v>30</v>
      </c>
      <c r="C307" s="299">
        <f t="shared" si="50"/>
        <v>7.059067845351384E-3</v>
      </c>
      <c r="D307" s="300">
        <f t="shared" si="50"/>
        <v>8.117928022154091E-3</v>
      </c>
      <c r="E307" s="300">
        <f t="shared" si="50"/>
        <v>9.3356172254772055E-3</v>
      </c>
      <c r="F307" s="300">
        <f t="shared" si="50"/>
        <v>1.0735959809298786E-2</v>
      </c>
      <c r="G307" s="300">
        <f t="shared" si="50"/>
        <v>1.2346353780693601E-2</v>
      </c>
      <c r="H307" s="300">
        <f t="shared" si="50"/>
        <v>1.4198306847797638E-2</v>
      </c>
      <c r="I307" s="300">
        <f t="shared" si="50"/>
        <v>1.6328052874967285E-2</v>
      </c>
      <c r="J307" s="300">
        <f t="shared" si="50"/>
        <v>1.8777260806212375E-2</v>
      </c>
      <c r="K307" s="301">
        <f t="shared" si="49"/>
        <v>2.1593849927144231E-2</v>
      </c>
      <c r="L307" s="300">
        <f t="shared" si="49"/>
        <v>2.4832927416215862E-2</v>
      </c>
      <c r="M307" s="300">
        <f t="shared" si="49"/>
        <v>2.8557866528648241E-2</v>
      </c>
      <c r="N307" s="300">
        <f t="shared" si="49"/>
        <v>3.2841546507945477E-2</v>
      </c>
      <c r="O307" s="300">
        <f t="shared" si="49"/>
        <v>3.7767778484137302E-2</v>
      </c>
      <c r="P307" s="302">
        <f t="shared" si="49"/>
        <v>4.3432945256757893E-2</v>
      </c>
      <c r="Q307" s="303">
        <f t="shared" si="49"/>
        <v>4.9947887045271568E-2</v>
      </c>
      <c r="R307" s="303">
        <f t="shared" si="49"/>
        <v>5.7440070102062292E-2</v>
      </c>
      <c r="S307" s="303">
        <f t="shared" si="49"/>
        <v>6.6056080617371629E-2</v>
      </c>
      <c r="T307" s="303">
        <f t="shared" si="49"/>
        <v>7.5964492709977391E-2</v>
      </c>
      <c r="U307" s="303">
        <f t="shared" si="49"/>
        <v>8.7359166616473971E-2</v>
      </c>
      <c r="V307" s="303">
        <f t="shared" si="49"/>
        <v>0.10046304160894506</v>
      </c>
    </row>
    <row r="308" spans="1:22" x14ac:dyDescent="0.25">
      <c r="B308" s="296">
        <v>40</v>
      </c>
      <c r="C308" s="299">
        <f t="shared" si="50"/>
        <v>8.6345954567203353E-3</v>
      </c>
      <c r="D308" s="300">
        <f t="shared" si="50"/>
        <v>9.9297847752283838E-3</v>
      </c>
      <c r="E308" s="300">
        <f t="shared" si="50"/>
        <v>1.1419252491512641E-2</v>
      </c>
      <c r="F308" s="300">
        <f t="shared" si="50"/>
        <v>1.3132140365239535E-2</v>
      </c>
      <c r="G308" s="300">
        <f t="shared" si="50"/>
        <v>1.5101961420025465E-2</v>
      </c>
      <c r="H308" s="300">
        <f t="shared" si="50"/>
        <v>1.736725563302928E-2</v>
      </c>
      <c r="I308" s="300">
        <f t="shared" si="50"/>
        <v>1.9972343977983673E-2</v>
      </c>
      <c r="J308" s="300">
        <f t="shared" si="50"/>
        <v>2.296819557468122E-2</v>
      </c>
      <c r="K308" s="301">
        <f t="shared" si="49"/>
        <v>2.6413424910883405E-2</v>
      </c>
      <c r="L308" s="300">
        <f t="shared" si="49"/>
        <v>3.037543864751591E-2</v>
      </c>
      <c r="M308" s="300">
        <f t="shared" si="49"/>
        <v>3.4931754444643297E-2</v>
      </c>
      <c r="N308" s="300">
        <f t="shared" si="49"/>
        <v>4.0171517611339795E-2</v>
      </c>
      <c r="O308" s="300">
        <f t="shared" si="49"/>
        <v>4.6197245253040753E-2</v>
      </c>
      <c r="P308" s="302">
        <f t="shared" si="49"/>
        <v>5.3126832040996864E-2</v>
      </c>
      <c r="Q308" s="303">
        <f t="shared" si="49"/>
        <v>6.1095856847146385E-2</v>
      </c>
      <c r="R308" s="303">
        <f t="shared" si="49"/>
        <v>7.0260235374218327E-2</v>
      </c>
      <c r="S308" s="303">
        <f t="shared" si="49"/>
        <v>8.0799270680351074E-2</v>
      </c>
      <c r="T308" s="303">
        <f t="shared" si="49"/>
        <v>9.2919161282403726E-2</v>
      </c>
      <c r="U308" s="303">
        <f t="shared" si="49"/>
        <v>0.10685703547476427</v>
      </c>
      <c r="V308" s="303">
        <f t="shared" si="49"/>
        <v>0.12288559079597891</v>
      </c>
    </row>
    <row r="309" spans="1:22" x14ac:dyDescent="0.25">
      <c r="B309" s="296">
        <v>50</v>
      </c>
      <c r="C309" s="299">
        <f t="shared" si="50"/>
        <v>9.9390266969710487E-3</v>
      </c>
      <c r="D309" s="300">
        <f t="shared" si="50"/>
        <v>1.1429880701516706E-2</v>
      </c>
      <c r="E309" s="300">
        <f t="shared" si="50"/>
        <v>1.3144362806744211E-2</v>
      </c>
      <c r="F309" s="300">
        <f t="shared" si="50"/>
        <v>1.5116017227755843E-2</v>
      </c>
      <c r="G309" s="300">
        <f t="shared" si="50"/>
        <v>1.738341981191922E-2</v>
      </c>
      <c r="H309" s="300">
        <f t="shared" si="50"/>
        <v>1.9990932783707099E-2</v>
      </c>
      <c r="I309" s="300">
        <f t="shared" si="50"/>
        <v>2.2989572701263158E-2</v>
      </c>
      <c r="J309" s="300">
        <f t="shared" si="50"/>
        <v>2.6438008606452637E-2</v>
      </c>
      <c r="K309" s="301">
        <f t="shared" si="49"/>
        <v>3.0403709897420531E-2</v>
      </c>
      <c r="L309" s="300">
        <f t="shared" si="49"/>
        <v>3.4964266382033607E-2</v>
      </c>
      <c r="M309" s="300">
        <f t="shared" si="49"/>
        <v>4.0208906339338643E-2</v>
      </c>
      <c r="N309" s="300">
        <f t="shared" si="49"/>
        <v>4.6240242290239437E-2</v>
      </c>
      <c r="O309" s="300">
        <f t="shared" si="49"/>
        <v>5.3176278633775352E-2</v>
      </c>
      <c r="P309" s="302">
        <f t="shared" si="49"/>
        <v>6.1152720428841657E-2</v>
      </c>
      <c r="Q309" s="303">
        <f t="shared" si="49"/>
        <v>7.0325628493167897E-2</v>
      </c>
      <c r="R309" s="303">
        <f t="shared" si="49"/>
        <v>8.0874472767143074E-2</v>
      </c>
      <c r="S309" s="303">
        <f t="shared" si="49"/>
        <v>9.3005643682214534E-2</v>
      </c>
      <c r="T309" s="303">
        <f t="shared" si="49"/>
        <v>0.10695649023454672</v>
      </c>
      <c r="U309" s="303">
        <f t="shared" si="49"/>
        <v>0.12299996376972869</v>
      </c>
      <c r="V309" s="303">
        <f t="shared" si="49"/>
        <v>0.14144995833518798</v>
      </c>
    </row>
    <row r="310" spans="1:22" x14ac:dyDescent="0.25">
      <c r="B310" s="296">
        <v>60</v>
      </c>
      <c r="C310" s="299">
        <f t="shared" si="50"/>
        <v>1.1627217735298231E-2</v>
      </c>
      <c r="D310" s="300">
        <f t="shared" si="50"/>
        <v>1.3371300395592962E-2</v>
      </c>
      <c r="E310" s="300">
        <f t="shared" si="50"/>
        <v>1.5376995454931907E-2</v>
      </c>
      <c r="F310" s="300">
        <f t="shared" si="50"/>
        <v>1.7683544773171692E-2</v>
      </c>
      <c r="G310" s="300">
        <f t="shared" si="50"/>
        <v>2.0336076489147443E-2</v>
      </c>
      <c r="H310" s="300">
        <f t="shared" si="50"/>
        <v>2.3386487962519555E-2</v>
      </c>
      <c r="I310" s="300">
        <f t="shared" si="50"/>
        <v>2.6894461156897486E-2</v>
      </c>
      <c r="J310" s="300">
        <f t="shared" si="50"/>
        <v>3.0928630330432104E-2</v>
      </c>
      <c r="K310" s="301">
        <f t="shared" si="49"/>
        <v>3.5567924879996916E-2</v>
      </c>
      <c r="L310" s="300">
        <f t="shared" si="49"/>
        <v>4.0903113611996451E-2</v>
      </c>
      <c r="M310" s="300">
        <f t="shared" si="49"/>
        <v>4.7038580653795924E-2</v>
      </c>
      <c r="N310" s="300">
        <f t="shared" si="49"/>
        <v>5.4094367751865303E-2</v>
      </c>
      <c r="O310" s="300">
        <f t="shared" si="49"/>
        <v>6.2208522914645098E-2</v>
      </c>
      <c r="P310" s="302">
        <f t="shared" si="49"/>
        <v>7.1539801351841861E-2</v>
      </c>
      <c r="Q310" s="303">
        <f t="shared" si="49"/>
        <v>8.2270771554618136E-2</v>
      </c>
      <c r="R310" s="303">
        <f t="shared" si="49"/>
        <v>9.4611387287810822E-2</v>
      </c>
      <c r="S310" s="303">
        <f t="shared" si="49"/>
        <v>0.10880309538098246</v>
      </c>
      <c r="T310" s="303">
        <f t="shared" si="49"/>
        <v>0.1251235596881298</v>
      </c>
      <c r="U310" s="303">
        <f t="shared" si="49"/>
        <v>0.14389209364134928</v>
      </c>
      <c r="V310" s="303">
        <f t="shared" si="49"/>
        <v>0.16547590768755166</v>
      </c>
    </row>
    <row r="311" spans="1:22" x14ac:dyDescent="0.25">
      <c r="B311" s="310">
        <v>70</v>
      </c>
      <c r="C311" s="311">
        <f t="shared" si="50"/>
        <v>1.2870790606522402E-2</v>
      </c>
      <c r="D311" s="312">
        <f t="shared" si="50"/>
        <v>1.480140919750076E-2</v>
      </c>
      <c r="E311" s="312">
        <f t="shared" si="50"/>
        <v>1.7021620577125873E-2</v>
      </c>
      <c r="F311" s="312">
        <f t="shared" si="50"/>
        <v>1.9574863663694753E-2</v>
      </c>
      <c r="G311" s="312">
        <f t="shared" si="50"/>
        <v>2.2511093213248963E-2</v>
      </c>
      <c r="H311" s="312">
        <f t="shared" si="50"/>
        <v>2.5887757195236304E-2</v>
      </c>
      <c r="I311" s="312">
        <f t="shared" si="50"/>
        <v>2.9770920774521748E-2</v>
      </c>
      <c r="J311" s="312">
        <f t="shared" si="50"/>
        <v>3.4236558890700014E-2</v>
      </c>
      <c r="K311" s="313">
        <f t="shared" si="49"/>
        <v>3.9372042724305008E-2</v>
      </c>
      <c r="L311" s="312">
        <f t="shared" si="49"/>
        <v>4.527784913295075E-2</v>
      </c>
      <c r="M311" s="312">
        <f t="shared" si="49"/>
        <v>5.2069526502893364E-2</v>
      </c>
      <c r="N311" s="312">
        <f t="shared" si="49"/>
        <v>5.9879955478327355E-2</v>
      </c>
      <c r="O311" s="312">
        <f t="shared" si="49"/>
        <v>6.886194880007647E-2</v>
      </c>
      <c r="P311" s="314">
        <f t="shared" si="49"/>
        <v>7.9191241120087935E-2</v>
      </c>
      <c r="Q311" s="309">
        <f t="shared" si="49"/>
        <v>9.1069927288101121E-2</v>
      </c>
      <c r="R311" s="309">
        <f t="shared" si="49"/>
        <v>0.10473041638131629</v>
      </c>
      <c r="S311" s="309">
        <f t="shared" si="49"/>
        <v>0.12043997883851371</v>
      </c>
      <c r="T311" s="309">
        <f t="shared" si="49"/>
        <v>0.13850597566429076</v>
      </c>
      <c r="U311" s="309">
        <f t="shared" si="49"/>
        <v>0.15928187201393434</v>
      </c>
      <c r="V311" s="309">
        <f t="shared" si="49"/>
        <v>0.18317415281602445</v>
      </c>
    </row>
    <row r="312" spans="1:22" x14ac:dyDescent="0.25">
      <c r="D312" s="87"/>
      <c r="E312" s="87"/>
      <c r="F312" s="87"/>
      <c r="G312" s="87"/>
      <c r="H312" s="87"/>
      <c r="I312" s="87"/>
      <c r="J312" s="87"/>
      <c r="K312" s="315"/>
    </row>
    <row r="313" spans="1:22" x14ac:dyDescent="0.25">
      <c r="D313" s="87"/>
      <c r="E313" s="87"/>
      <c r="F313" s="87"/>
      <c r="G313" s="87"/>
      <c r="H313" s="87"/>
      <c r="I313" s="87"/>
      <c r="J313" s="87"/>
      <c r="K313" s="315"/>
      <c r="Q313" s="316"/>
    </row>
    <row r="314" spans="1:22" x14ac:dyDescent="0.25">
      <c r="D314" s="87"/>
      <c r="E314" s="87"/>
      <c r="F314" s="87"/>
      <c r="G314" s="87"/>
      <c r="H314" s="87"/>
      <c r="I314" s="87"/>
      <c r="J314" s="87"/>
      <c r="Q314" s="316"/>
    </row>
    <row r="315" spans="1:22" x14ac:dyDescent="0.25">
      <c r="B315" s="47"/>
      <c r="C315" s="47"/>
      <c r="D315" s="87"/>
      <c r="E315" s="87"/>
      <c r="F315" s="87"/>
      <c r="G315" s="87"/>
      <c r="H315" s="87"/>
      <c r="I315" s="87"/>
      <c r="J315" s="87"/>
      <c r="Q315" s="316"/>
    </row>
    <row r="316" spans="1:22" x14ac:dyDescent="0.25">
      <c r="A316" s="217" t="s">
        <v>27</v>
      </c>
      <c r="B316" s="317" t="s">
        <v>62</v>
      </c>
      <c r="C316" s="318">
        <v>0.9</v>
      </c>
      <c r="D316" s="87"/>
      <c r="E316" s="87"/>
      <c r="F316" s="87"/>
      <c r="G316" s="87"/>
      <c r="H316" s="87"/>
      <c r="I316" s="319" t="s">
        <v>64</v>
      </c>
      <c r="J316" s="320" t="s">
        <v>65</v>
      </c>
      <c r="K316" s="282"/>
      <c r="L316" s="67"/>
      <c r="N316" s="319" t="s">
        <v>66</v>
      </c>
      <c r="O316" s="320" t="s">
        <v>67</v>
      </c>
      <c r="P316" s="67"/>
      <c r="Q316" s="466" t="s">
        <v>261</v>
      </c>
    </row>
    <row r="317" spans="1:22" x14ac:dyDescent="0.25">
      <c r="B317" s="321" t="s">
        <v>43</v>
      </c>
      <c r="C317" s="322">
        <v>0.96</v>
      </c>
      <c r="D317" s="87"/>
      <c r="E317" s="76" t="s">
        <v>2</v>
      </c>
      <c r="F317" s="74"/>
      <c r="G317" s="74"/>
      <c r="I317" s="323" t="s">
        <v>68</v>
      </c>
      <c r="J317" s="182" t="s">
        <v>69</v>
      </c>
      <c r="K317" s="47"/>
      <c r="L317" s="70"/>
      <c r="N317" s="323" t="s">
        <v>70</v>
      </c>
      <c r="O317" s="182" t="s">
        <v>71</v>
      </c>
      <c r="P317" s="78"/>
      <c r="Q317" s="76"/>
      <c r="R317" s="365" t="s">
        <v>82</v>
      </c>
    </row>
    <row r="318" spans="1:22" x14ac:dyDescent="0.25">
      <c r="B318" s="317" t="s">
        <v>44</v>
      </c>
      <c r="C318" s="318">
        <v>85</v>
      </c>
      <c r="D318" s="87"/>
      <c r="E318" s="76">
        <v>1</v>
      </c>
      <c r="F318" s="234" t="s">
        <v>63</v>
      </c>
      <c r="G318" s="325">
        <f t="shared" ref="G318:G329" si="51">K300</f>
        <v>1.6154999945494439E-2</v>
      </c>
      <c r="H318" s="345"/>
      <c r="I318" s="327">
        <f>C317*2.20462*25.4*12</f>
        <v>645.0894489599998</v>
      </c>
      <c r="J318" s="289">
        <f>(G318*C$316*SQRT(4*C$318*I$318/32.2)/12)</f>
        <v>9.9997632114822751E-2</v>
      </c>
      <c r="K318" s="47"/>
      <c r="L318" s="70"/>
      <c r="N318" s="328">
        <v>1</v>
      </c>
      <c r="O318" s="329">
        <f t="shared" ref="O318:O329" si="52">N318*J318</f>
        <v>9.9997632114822751E-2</v>
      </c>
      <c r="P318" s="330"/>
      <c r="Q318" s="84">
        <f t="shared" ref="Q318:Q329" si="53">K93</f>
        <v>0.1</v>
      </c>
      <c r="R318" s="501">
        <f>Q318/O318</f>
        <v>1.0000236794124739</v>
      </c>
    </row>
    <row r="319" spans="1:22" x14ac:dyDescent="0.25">
      <c r="B319" s="47"/>
      <c r="C319" s="47"/>
      <c r="D319" s="87"/>
      <c r="E319" s="76">
        <v>2</v>
      </c>
      <c r="F319" s="234" t="s">
        <v>63</v>
      </c>
      <c r="G319" s="289">
        <f t="shared" si="51"/>
        <v>8.0774999727472197E-3</v>
      </c>
      <c r="I319" s="255"/>
      <c r="J319" s="289">
        <f t="shared" ref="J319:J329" si="54">(G319*C$316*SQRT(4*C$318*I$318/32.2)/12)</f>
        <v>4.9998816057411376E-2</v>
      </c>
      <c r="K319" s="47"/>
      <c r="L319" s="70"/>
      <c r="N319" s="332">
        <v>2</v>
      </c>
      <c r="O319" s="193">
        <f t="shared" si="52"/>
        <v>9.9997632114822751E-2</v>
      </c>
      <c r="P319" s="330"/>
      <c r="Q319" s="98">
        <f t="shared" si="53"/>
        <v>0.1</v>
      </c>
      <c r="R319" s="501">
        <f t="shared" ref="R319:R329" si="55">Q319/O319</f>
        <v>1.0000236794124739</v>
      </c>
    </row>
    <row r="320" spans="1:22" x14ac:dyDescent="0.25">
      <c r="B320" s="47"/>
      <c r="D320" s="87"/>
      <c r="E320" s="76">
        <v>3</v>
      </c>
      <c r="F320" s="234" t="s">
        <v>63</v>
      </c>
      <c r="G320" s="333">
        <f t="shared" si="51"/>
        <v>5.3849999818314787E-3</v>
      </c>
      <c r="I320" s="255"/>
      <c r="J320" s="289">
        <f t="shared" si="54"/>
        <v>3.3332544038274244E-2</v>
      </c>
      <c r="K320" s="47"/>
      <c r="L320" s="70"/>
      <c r="N320" s="334">
        <v>3</v>
      </c>
      <c r="O320" s="335">
        <f t="shared" si="52"/>
        <v>9.9997632114822738E-2</v>
      </c>
      <c r="P320" s="330"/>
      <c r="Q320" s="105">
        <f t="shared" si="53"/>
        <v>0.1</v>
      </c>
      <c r="R320" s="501">
        <f t="shared" si="55"/>
        <v>1.0000236794124739</v>
      </c>
    </row>
    <row r="321" spans="1:22" x14ac:dyDescent="0.25">
      <c r="B321" s="47"/>
      <c r="E321" s="76">
        <v>4</v>
      </c>
      <c r="F321" s="234" t="s">
        <v>63</v>
      </c>
      <c r="G321" s="289">
        <f t="shared" si="51"/>
        <v>4.846499983648331E-3</v>
      </c>
      <c r="I321" s="255"/>
      <c r="J321" s="289">
        <f t="shared" si="54"/>
        <v>2.9999289634446823E-2</v>
      </c>
      <c r="K321" s="47"/>
      <c r="L321" s="70"/>
      <c r="N321" s="332">
        <v>4</v>
      </c>
      <c r="O321" s="193">
        <f t="shared" si="52"/>
        <v>0.11999715853778729</v>
      </c>
      <c r="P321" s="330"/>
      <c r="Q321" s="98">
        <f t="shared" si="53"/>
        <v>0.12</v>
      </c>
      <c r="R321" s="501">
        <f t="shared" si="55"/>
        <v>1.0000236794124737</v>
      </c>
    </row>
    <row r="322" spans="1:22" x14ac:dyDescent="0.25">
      <c r="B322" s="47"/>
      <c r="E322" s="76">
        <v>5</v>
      </c>
      <c r="F322" s="234" t="s">
        <v>63</v>
      </c>
      <c r="G322" s="289">
        <f t="shared" si="51"/>
        <v>5.8157999803779966E-3</v>
      </c>
      <c r="I322" s="255"/>
      <c r="J322" s="289">
        <f t="shared" si="54"/>
        <v>3.5999147561336181E-2</v>
      </c>
      <c r="K322" s="47"/>
      <c r="L322" s="70"/>
      <c r="N322" s="332">
        <v>5</v>
      </c>
      <c r="O322" s="193">
        <f t="shared" si="52"/>
        <v>0.17999573780668091</v>
      </c>
      <c r="P322" s="330"/>
      <c r="Q322" s="98">
        <f t="shared" si="53"/>
        <v>0.18</v>
      </c>
      <c r="R322" s="501">
        <f t="shared" si="55"/>
        <v>1.0000236794124739</v>
      </c>
    </row>
    <row r="323" spans="1:22" x14ac:dyDescent="0.25">
      <c r="B323" s="47"/>
      <c r="C323" s="235"/>
      <c r="E323" s="76">
        <v>10</v>
      </c>
      <c r="F323" s="234" t="s">
        <v>63</v>
      </c>
      <c r="G323" s="333">
        <f t="shared" si="51"/>
        <v>1.3247099955305435E-2</v>
      </c>
      <c r="I323" s="255"/>
      <c r="J323" s="289">
        <f t="shared" si="54"/>
        <v>8.1998058334154619E-2</v>
      </c>
      <c r="K323" s="47"/>
      <c r="L323" s="70"/>
      <c r="N323" s="334">
        <v>10</v>
      </c>
      <c r="O323" s="335">
        <f t="shared" si="52"/>
        <v>0.81998058334154622</v>
      </c>
      <c r="P323" s="330"/>
      <c r="Q323" s="105">
        <f t="shared" si="53"/>
        <v>0.82</v>
      </c>
      <c r="R323" s="501">
        <f t="shared" si="55"/>
        <v>1.0000236794124742</v>
      </c>
    </row>
    <row r="324" spans="1:22" x14ac:dyDescent="0.25">
      <c r="B324" s="47"/>
      <c r="C324" s="47"/>
      <c r="E324" s="76">
        <v>20</v>
      </c>
      <c r="F324" s="234" t="s">
        <v>63</v>
      </c>
      <c r="G324" s="289">
        <f t="shared" si="51"/>
        <v>1.5831899946584547E-2</v>
      </c>
      <c r="I324" s="255"/>
      <c r="J324" s="289">
        <f t="shared" si="54"/>
        <v>9.7997679472526258E-2</v>
      </c>
      <c r="K324" s="47"/>
      <c r="L324" s="70"/>
      <c r="N324" s="332">
        <v>20</v>
      </c>
      <c r="O324" s="193">
        <f t="shared" si="52"/>
        <v>1.9599535894505251</v>
      </c>
      <c r="P324" s="330"/>
      <c r="Q324" s="98">
        <f t="shared" si="53"/>
        <v>1.96</v>
      </c>
      <c r="R324" s="501">
        <f t="shared" si="55"/>
        <v>1.0000236794124742</v>
      </c>
    </row>
    <row r="325" spans="1:22" x14ac:dyDescent="0.25">
      <c r="E325" s="76">
        <v>30</v>
      </c>
      <c r="F325" s="234" t="s">
        <v>63</v>
      </c>
      <c r="G325" s="289">
        <f t="shared" si="51"/>
        <v>2.1593849927144231E-2</v>
      </c>
      <c r="I325" s="255"/>
      <c r="J325" s="289">
        <f t="shared" si="54"/>
        <v>0.13366350159347973</v>
      </c>
      <c r="K325" s="47"/>
      <c r="L325" s="70"/>
      <c r="N325" s="332">
        <v>30</v>
      </c>
      <c r="O325" s="193">
        <f t="shared" si="52"/>
        <v>4.0099050478043914</v>
      </c>
      <c r="P325" s="330"/>
      <c r="Q325" s="98">
        <f t="shared" si="53"/>
        <v>4.01</v>
      </c>
      <c r="R325" s="501">
        <f t="shared" si="55"/>
        <v>1.0000236794124739</v>
      </c>
    </row>
    <row r="326" spans="1:22" x14ac:dyDescent="0.25">
      <c r="E326" s="76">
        <v>40</v>
      </c>
      <c r="F326" s="234" t="s">
        <v>63</v>
      </c>
      <c r="G326" s="289">
        <f t="shared" si="51"/>
        <v>2.6413424910883405E-2</v>
      </c>
      <c r="I326" s="255"/>
      <c r="J326" s="289">
        <f t="shared" si="54"/>
        <v>0.16349612850773518</v>
      </c>
      <c r="K326" s="47"/>
      <c r="L326" s="70"/>
      <c r="N326" s="332">
        <v>40</v>
      </c>
      <c r="O326" s="193">
        <f t="shared" si="52"/>
        <v>6.5398451403094073</v>
      </c>
      <c r="P326" s="330"/>
      <c r="Q326" s="98">
        <f t="shared" si="53"/>
        <v>6.54</v>
      </c>
      <c r="R326" s="501">
        <f t="shared" si="55"/>
        <v>1.0000236794124739</v>
      </c>
    </row>
    <row r="327" spans="1:22" x14ac:dyDescent="0.25">
      <c r="E327" s="76">
        <v>50</v>
      </c>
      <c r="F327" s="234" t="s">
        <v>63</v>
      </c>
      <c r="G327" s="289">
        <f t="shared" si="51"/>
        <v>3.0403709897420531E-2</v>
      </c>
      <c r="I327" s="255"/>
      <c r="J327" s="289">
        <f t="shared" si="54"/>
        <v>0.18819554364009639</v>
      </c>
      <c r="K327" s="47"/>
      <c r="L327" s="70"/>
      <c r="N327" s="332">
        <v>50</v>
      </c>
      <c r="O327" s="193">
        <f t="shared" si="52"/>
        <v>9.4097771820048202</v>
      </c>
      <c r="P327" s="330"/>
      <c r="Q327" s="98">
        <f t="shared" si="53"/>
        <v>9.41</v>
      </c>
      <c r="R327" s="501">
        <f t="shared" si="55"/>
        <v>1.0000236794124739</v>
      </c>
    </row>
    <row r="328" spans="1:22" x14ac:dyDescent="0.25">
      <c r="E328" s="76">
        <v>60</v>
      </c>
      <c r="F328" s="234" t="s">
        <v>63</v>
      </c>
      <c r="G328" s="289">
        <f t="shared" si="51"/>
        <v>3.5567924879996916E-2</v>
      </c>
      <c r="I328" s="255"/>
      <c r="J328" s="289">
        <f t="shared" si="54"/>
        <v>0.22016145337280135</v>
      </c>
      <c r="K328" s="47"/>
      <c r="L328" s="70"/>
      <c r="N328" s="332">
        <v>60</v>
      </c>
      <c r="O328" s="193">
        <f t="shared" si="52"/>
        <v>13.20968720236808</v>
      </c>
      <c r="P328" s="330"/>
      <c r="Q328" s="98">
        <f t="shared" si="53"/>
        <v>13.21</v>
      </c>
      <c r="R328" s="501">
        <f t="shared" si="55"/>
        <v>1.0000236794124742</v>
      </c>
    </row>
    <row r="329" spans="1:22" x14ac:dyDescent="0.25">
      <c r="E329" s="76">
        <v>70</v>
      </c>
      <c r="F329" s="234" t="s">
        <v>63</v>
      </c>
      <c r="G329" s="333">
        <f t="shared" si="51"/>
        <v>3.9372042724305008E-2</v>
      </c>
      <c r="I329" s="260"/>
      <c r="J329" s="336">
        <f t="shared" si="54"/>
        <v>0.24370851483983935</v>
      </c>
      <c r="K329" s="145"/>
      <c r="L329" s="337"/>
      <c r="N329" s="338">
        <v>70</v>
      </c>
      <c r="O329" s="339">
        <f t="shared" si="52"/>
        <v>17.059596038788754</v>
      </c>
      <c r="P329" s="340"/>
      <c r="Q329" s="105">
        <f t="shared" si="53"/>
        <v>17.059999999999999</v>
      </c>
      <c r="R329" s="501">
        <f t="shared" si="55"/>
        <v>1.0000236794124742</v>
      </c>
    </row>
    <row r="330" spans="1:22" x14ac:dyDescent="0.25">
      <c r="Q330" s="98"/>
    </row>
    <row r="331" spans="1:22" x14ac:dyDescent="0.25">
      <c r="Q331" s="98"/>
    </row>
    <row r="332" spans="1:22" ht="15.75" thickBot="1" x14ac:dyDescent="0.3">
      <c r="A332" s="268"/>
      <c r="B332" s="268"/>
      <c r="C332" s="268"/>
      <c r="D332" s="268"/>
      <c r="E332" s="268"/>
      <c r="F332" s="268"/>
      <c r="G332" s="268"/>
      <c r="H332" s="268"/>
      <c r="I332" s="268"/>
      <c r="J332" s="268"/>
      <c r="K332" s="268"/>
      <c r="L332" s="268"/>
      <c r="M332" s="268"/>
      <c r="N332" s="268"/>
      <c r="O332" s="268"/>
      <c r="P332" s="268"/>
      <c r="Q332" s="165"/>
      <c r="R332" s="268"/>
      <c r="S332" s="268"/>
      <c r="T332" s="268"/>
      <c r="U332" s="268"/>
      <c r="V332" s="268"/>
    </row>
    <row r="333" spans="1:22" ht="15.75" thickTop="1" x14ac:dyDescent="0.25"/>
    <row r="334" spans="1:22" x14ac:dyDescent="0.25">
      <c r="B334" s="423" t="s">
        <v>262</v>
      </c>
    </row>
    <row r="335" spans="1:22" x14ac:dyDescent="0.25">
      <c r="K335" s="272" t="s">
        <v>78</v>
      </c>
    </row>
    <row r="336" spans="1:22" x14ac:dyDescent="0.25">
      <c r="B336" s="273" t="s">
        <v>73</v>
      </c>
      <c r="F336" s="244"/>
      <c r="L336" s="244"/>
      <c r="N336" s="244"/>
      <c r="Q336" s="244"/>
      <c r="R336" s="244"/>
      <c r="S336" s="244"/>
      <c r="T336" s="244"/>
      <c r="U336" s="244"/>
      <c r="V336" s="244"/>
    </row>
    <row r="337" spans="1:22" x14ac:dyDescent="0.25">
      <c r="J337" s="148" t="s">
        <v>60</v>
      </c>
      <c r="K337" s="93">
        <v>1</v>
      </c>
    </row>
    <row r="338" spans="1:22" x14ac:dyDescent="0.25">
      <c r="A338" s="346" t="s">
        <v>28</v>
      </c>
      <c r="B338" s="274" t="s">
        <v>74</v>
      </c>
      <c r="C338" s="274"/>
      <c r="D338" s="275"/>
      <c r="E338" s="275" t="s">
        <v>16</v>
      </c>
      <c r="F338" s="275" t="s">
        <v>15</v>
      </c>
      <c r="G338" s="276" t="s">
        <v>14</v>
      </c>
      <c r="H338" s="276" t="s">
        <v>13</v>
      </c>
      <c r="I338" s="276" t="s">
        <v>3</v>
      </c>
      <c r="J338" s="276" t="s">
        <v>4</v>
      </c>
      <c r="K338" s="521" t="s">
        <v>5</v>
      </c>
      <c r="L338" s="276" t="s">
        <v>6</v>
      </c>
      <c r="M338" s="276" t="s">
        <v>20</v>
      </c>
      <c r="N338" s="276" t="s">
        <v>21</v>
      </c>
      <c r="O338" s="276" t="s">
        <v>22</v>
      </c>
      <c r="P338" s="276" t="s">
        <v>23</v>
      </c>
      <c r="Q338" s="276" t="s">
        <v>24</v>
      </c>
      <c r="R338" s="274"/>
      <c r="S338" s="274"/>
      <c r="T338" s="274"/>
      <c r="U338" s="274"/>
      <c r="V338" s="274"/>
    </row>
    <row r="339" spans="1:22" x14ac:dyDescent="0.25">
      <c r="B339" s="276" t="s">
        <v>2</v>
      </c>
      <c r="C339" s="277" t="s">
        <v>41</v>
      </c>
      <c r="D339" s="276" t="s">
        <v>41</v>
      </c>
      <c r="E339" s="276" t="s">
        <v>41</v>
      </c>
      <c r="F339" s="276" t="s">
        <v>41</v>
      </c>
      <c r="G339" s="276" t="s">
        <v>41</v>
      </c>
      <c r="H339" s="276" t="s">
        <v>41</v>
      </c>
      <c r="I339" s="276" t="s">
        <v>41</v>
      </c>
      <c r="J339" s="276" t="s">
        <v>41</v>
      </c>
      <c r="K339" s="276" t="s">
        <v>41</v>
      </c>
      <c r="L339" s="276" t="s">
        <v>41</v>
      </c>
      <c r="M339" s="276" t="s">
        <v>41</v>
      </c>
      <c r="N339" s="276" t="s">
        <v>41</v>
      </c>
      <c r="O339" s="276" t="s">
        <v>41</v>
      </c>
      <c r="P339" s="276" t="s">
        <v>41</v>
      </c>
      <c r="Q339" s="277" t="s">
        <v>41</v>
      </c>
      <c r="R339" s="277" t="s">
        <v>41</v>
      </c>
      <c r="S339" s="277" t="s">
        <v>41</v>
      </c>
      <c r="T339" s="277" t="s">
        <v>41</v>
      </c>
      <c r="U339" s="277" t="s">
        <v>41</v>
      </c>
      <c r="V339" s="277" t="s">
        <v>41</v>
      </c>
    </row>
    <row r="340" spans="1:22" x14ac:dyDescent="0.25">
      <c r="B340" s="276">
        <v>1</v>
      </c>
      <c r="C340" s="341">
        <f t="shared" ref="C340:V351" si="56">(C113*$K$337)/$B340</f>
        <v>0.22556222395385556</v>
      </c>
      <c r="D340" s="156">
        <f t="shared" si="56"/>
        <v>0.25939655754693386</v>
      </c>
      <c r="E340" s="156">
        <f t="shared" si="56"/>
        <v>0.29830604117897391</v>
      </c>
      <c r="F340" s="156">
        <f t="shared" si="56"/>
        <v>0.34305194735581995</v>
      </c>
      <c r="G340" s="156">
        <f t="shared" si="56"/>
        <v>0.39450973945919293</v>
      </c>
      <c r="H340" s="156">
        <f t="shared" si="56"/>
        <v>0.45368620037807184</v>
      </c>
      <c r="I340" s="156">
        <f t="shared" si="56"/>
        <v>0.52173913043478259</v>
      </c>
      <c r="J340" s="156">
        <f t="shared" si="56"/>
        <v>0.6</v>
      </c>
      <c r="K340" s="84">
        <f>(K113*$K$337)/$B340</f>
        <v>0.69</v>
      </c>
      <c r="L340" s="143">
        <f t="shared" si="56"/>
        <v>0.79349999999999987</v>
      </c>
      <c r="M340" s="143">
        <f t="shared" si="56"/>
        <v>0.91252499999999981</v>
      </c>
      <c r="N340" s="143">
        <f t="shared" si="56"/>
        <v>1.0494037499999997</v>
      </c>
      <c r="O340" s="143">
        <f t="shared" si="56"/>
        <v>1.2068143124999997</v>
      </c>
      <c r="P340" s="143">
        <f t="shared" si="56"/>
        <v>1.3878364593749997</v>
      </c>
      <c r="Q340" s="278">
        <f t="shared" si="56"/>
        <v>1.5960119282812495</v>
      </c>
      <c r="R340" s="278">
        <f t="shared" si="56"/>
        <v>1.8354137175234368</v>
      </c>
      <c r="S340" s="278">
        <f t="shared" si="56"/>
        <v>2.1107257751519524</v>
      </c>
      <c r="T340" s="278">
        <f t="shared" si="56"/>
        <v>2.427334641424745</v>
      </c>
      <c r="U340" s="278">
        <f t="shared" si="56"/>
        <v>2.7914348376384566</v>
      </c>
      <c r="V340" s="278">
        <f t="shared" si="56"/>
        <v>3.2101500632842246</v>
      </c>
    </row>
    <row r="341" spans="1:22" x14ac:dyDescent="0.25">
      <c r="B341" s="276">
        <v>2</v>
      </c>
      <c r="C341" s="341">
        <f t="shared" si="56"/>
        <v>0.21575517073847056</v>
      </c>
      <c r="D341" s="160">
        <f t="shared" si="56"/>
        <v>0.24811844634924113</v>
      </c>
      <c r="E341" s="160">
        <f t="shared" si="56"/>
        <v>0.28533621330162728</v>
      </c>
      <c r="F341" s="160">
        <f t="shared" si="56"/>
        <v>0.32813664529687137</v>
      </c>
      <c r="G341" s="160">
        <f t="shared" si="56"/>
        <v>0.37735714209140203</v>
      </c>
      <c r="H341" s="160">
        <f t="shared" si="56"/>
        <v>0.43396071340511227</v>
      </c>
      <c r="I341" s="160">
        <f t="shared" si="56"/>
        <v>0.49905482041587906</v>
      </c>
      <c r="J341" s="160">
        <f t="shared" si="56"/>
        <v>0.57391304347826089</v>
      </c>
      <c r="K341" s="98">
        <f t="shared" si="56"/>
        <v>0.66</v>
      </c>
      <c r="L341" s="94">
        <f t="shared" si="56"/>
        <v>0.75900000000000001</v>
      </c>
      <c r="M341" s="94">
        <f t="shared" si="56"/>
        <v>0.8728499999999999</v>
      </c>
      <c r="N341" s="94">
        <f t="shared" si="56"/>
        <v>1.0037774999999998</v>
      </c>
      <c r="O341" s="94">
        <f t="shared" si="56"/>
        <v>1.1543441249999997</v>
      </c>
      <c r="P341" s="94">
        <f t="shared" si="56"/>
        <v>1.3274957437499997</v>
      </c>
      <c r="Q341" s="278">
        <f t="shared" si="56"/>
        <v>1.5266201053124995</v>
      </c>
      <c r="R341" s="278">
        <f t="shared" si="56"/>
        <v>1.7556131211093742</v>
      </c>
      <c r="S341" s="278">
        <f t="shared" si="56"/>
        <v>2.0189550892757802</v>
      </c>
      <c r="T341" s="278">
        <f t="shared" si="56"/>
        <v>2.3217983526671468</v>
      </c>
      <c r="U341" s="278">
        <f t="shared" si="56"/>
        <v>2.6700681055672186</v>
      </c>
      <c r="V341" s="278">
        <f t="shared" si="56"/>
        <v>3.070578321402301</v>
      </c>
    </row>
    <row r="342" spans="1:22" x14ac:dyDescent="0.25">
      <c r="B342" s="276">
        <v>3</v>
      </c>
      <c r="C342" s="342">
        <f t="shared" si="56"/>
        <v>0.19614106430770051</v>
      </c>
      <c r="D342" s="163">
        <f t="shared" si="56"/>
        <v>0.22556222395385558</v>
      </c>
      <c r="E342" s="163">
        <f t="shared" si="56"/>
        <v>0.25939655754693386</v>
      </c>
      <c r="F342" s="163">
        <f t="shared" si="56"/>
        <v>0.29830604117897391</v>
      </c>
      <c r="G342" s="163">
        <f t="shared" si="56"/>
        <v>0.34305194735582001</v>
      </c>
      <c r="H342" s="163">
        <f t="shared" si="56"/>
        <v>0.39450973945919299</v>
      </c>
      <c r="I342" s="163">
        <f t="shared" si="56"/>
        <v>0.45368620037807189</v>
      </c>
      <c r="J342" s="163">
        <f t="shared" si="56"/>
        <v>0.52173913043478259</v>
      </c>
      <c r="K342" s="105">
        <f t="shared" si="56"/>
        <v>0.6</v>
      </c>
      <c r="L342" s="146">
        <f t="shared" si="56"/>
        <v>0.69</v>
      </c>
      <c r="M342" s="146">
        <f t="shared" si="56"/>
        <v>0.79349999999999987</v>
      </c>
      <c r="N342" s="146">
        <f t="shared" si="56"/>
        <v>0.9125249999999997</v>
      </c>
      <c r="O342" s="146">
        <f t="shared" si="56"/>
        <v>1.0494037499999995</v>
      </c>
      <c r="P342" s="146">
        <f t="shared" si="56"/>
        <v>1.2068143124999995</v>
      </c>
      <c r="Q342" s="279">
        <f t="shared" si="56"/>
        <v>1.3878364593749992</v>
      </c>
      <c r="R342" s="279">
        <f t="shared" si="56"/>
        <v>1.5960119282812488</v>
      </c>
      <c r="S342" s="279">
        <f t="shared" si="56"/>
        <v>1.835413717523436</v>
      </c>
      <c r="T342" s="279">
        <f t="shared" si="56"/>
        <v>2.110725775151951</v>
      </c>
      <c r="U342" s="279">
        <f t="shared" si="56"/>
        <v>2.4273346414247436</v>
      </c>
      <c r="V342" s="279">
        <f t="shared" si="56"/>
        <v>2.7914348376384552</v>
      </c>
    </row>
    <row r="343" spans="1:22" x14ac:dyDescent="0.25">
      <c r="B343" s="276">
        <v>4</v>
      </c>
      <c r="C343" s="341">
        <f t="shared" si="56"/>
        <v>0.19450655543846967</v>
      </c>
      <c r="D343" s="160">
        <f t="shared" si="56"/>
        <v>0.2236825387542401</v>
      </c>
      <c r="E343" s="160">
        <f t="shared" si="56"/>
        <v>0.2572349195673761</v>
      </c>
      <c r="F343" s="160">
        <f t="shared" si="56"/>
        <v>0.29582015750248247</v>
      </c>
      <c r="G343" s="160">
        <f t="shared" si="56"/>
        <v>0.34019318112785479</v>
      </c>
      <c r="H343" s="160">
        <f t="shared" si="56"/>
        <v>0.391222158297033</v>
      </c>
      <c r="I343" s="160">
        <f t="shared" si="56"/>
        <v>0.44990548204158792</v>
      </c>
      <c r="J343" s="160">
        <f t="shared" si="56"/>
        <v>0.5173913043478261</v>
      </c>
      <c r="K343" s="98">
        <f t="shared" si="56"/>
        <v>0.59499999999999997</v>
      </c>
      <c r="L343" s="94">
        <f t="shared" si="56"/>
        <v>0.68424999999999991</v>
      </c>
      <c r="M343" s="94">
        <f t="shared" si="56"/>
        <v>0.78688749999999985</v>
      </c>
      <c r="N343" s="94">
        <f t="shared" si="56"/>
        <v>0.90492062499999981</v>
      </c>
      <c r="O343" s="94">
        <f t="shared" si="56"/>
        <v>1.0406587187499996</v>
      </c>
      <c r="P343" s="94">
        <f t="shared" si="56"/>
        <v>1.1967575265624995</v>
      </c>
      <c r="Q343" s="278">
        <f t="shared" si="56"/>
        <v>1.3762711555468743</v>
      </c>
      <c r="R343" s="278">
        <f t="shared" si="56"/>
        <v>1.5827118288789053</v>
      </c>
      <c r="S343" s="278">
        <f t="shared" si="56"/>
        <v>1.8201186032107408</v>
      </c>
      <c r="T343" s="278">
        <f t="shared" si="56"/>
        <v>2.0931363936923519</v>
      </c>
      <c r="U343" s="278">
        <f t="shared" si="56"/>
        <v>2.4071068527462045</v>
      </c>
      <c r="V343" s="278">
        <f t="shared" si="56"/>
        <v>2.7681728806581352</v>
      </c>
    </row>
    <row r="344" spans="1:22" x14ac:dyDescent="0.25">
      <c r="B344" s="276">
        <v>5</v>
      </c>
      <c r="C344" s="341">
        <f t="shared" si="56"/>
        <v>0.18960302883077712</v>
      </c>
      <c r="D344" s="160">
        <f t="shared" si="56"/>
        <v>0.21804348315539368</v>
      </c>
      <c r="E344" s="160">
        <f t="shared" si="56"/>
        <v>0.2507500056287027</v>
      </c>
      <c r="F344" s="160">
        <f t="shared" si="56"/>
        <v>0.2883625064730081</v>
      </c>
      <c r="G344" s="160">
        <f t="shared" si="56"/>
        <v>0.33161688244395926</v>
      </c>
      <c r="H344" s="160">
        <f t="shared" si="56"/>
        <v>0.38135941481055313</v>
      </c>
      <c r="I344" s="160">
        <f t="shared" si="56"/>
        <v>0.43856332703213613</v>
      </c>
      <c r="J344" s="160">
        <f t="shared" si="56"/>
        <v>0.5043478260869565</v>
      </c>
      <c r="K344" s="98">
        <f t="shared" si="56"/>
        <v>0.57999999999999996</v>
      </c>
      <c r="L344" s="94">
        <f t="shared" si="56"/>
        <v>0.66699999999999993</v>
      </c>
      <c r="M344" s="94">
        <f t="shared" si="56"/>
        <v>0.76704999999999979</v>
      </c>
      <c r="N344" s="94">
        <f t="shared" si="56"/>
        <v>0.88210749999999971</v>
      </c>
      <c r="O344" s="94">
        <f t="shared" si="56"/>
        <v>1.0144236249999996</v>
      </c>
      <c r="P344" s="94">
        <f t="shared" si="56"/>
        <v>1.1665871687499993</v>
      </c>
      <c r="Q344" s="278">
        <f t="shared" si="56"/>
        <v>1.3415752440624993</v>
      </c>
      <c r="R344" s="278">
        <f t="shared" si="56"/>
        <v>1.5428115306718739</v>
      </c>
      <c r="S344" s="278">
        <f t="shared" si="56"/>
        <v>1.7742332602726549</v>
      </c>
      <c r="T344" s="278">
        <f t="shared" si="56"/>
        <v>2.0403682493135529</v>
      </c>
      <c r="U344" s="278">
        <f t="shared" si="56"/>
        <v>2.3464234867105858</v>
      </c>
      <c r="V344" s="278">
        <f t="shared" si="56"/>
        <v>2.6983870097171736</v>
      </c>
    </row>
    <row r="345" spans="1:22" x14ac:dyDescent="0.25">
      <c r="B345" s="276">
        <v>10</v>
      </c>
      <c r="C345" s="342">
        <f t="shared" si="56"/>
        <v>0.16018186918462207</v>
      </c>
      <c r="D345" s="163">
        <f t="shared" si="56"/>
        <v>0.18420914956231538</v>
      </c>
      <c r="E345" s="163">
        <f t="shared" si="56"/>
        <v>0.21184052199666267</v>
      </c>
      <c r="F345" s="163">
        <f t="shared" si="56"/>
        <v>0.24361660029616208</v>
      </c>
      <c r="G345" s="163">
        <f t="shared" si="56"/>
        <v>0.28015909034058634</v>
      </c>
      <c r="H345" s="163">
        <f t="shared" si="56"/>
        <v>0.32218295389167428</v>
      </c>
      <c r="I345" s="163">
        <f t="shared" si="56"/>
        <v>0.37051039697542543</v>
      </c>
      <c r="J345" s="163">
        <f t="shared" si="56"/>
        <v>0.42608695652173917</v>
      </c>
      <c r="K345" s="105">
        <f t="shared" si="56"/>
        <v>0.49000000000000005</v>
      </c>
      <c r="L345" s="146">
        <f t="shared" si="56"/>
        <v>0.5635</v>
      </c>
      <c r="M345" s="146">
        <f t="shared" si="56"/>
        <v>0.64802499999999985</v>
      </c>
      <c r="N345" s="146">
        <f t="shared" si="56"/>
        <v>0.74522874999999977</v>
      </c>
      <c r="O345" s="146">
        <f t="shared" si="56"/>
        <v>0.85701306249999976</v>
      </c>
      <c r="P345" s="146">
        <f t="shared" si="56"/>
        <v>0.98556502187499961</v>
      </c>
      <c r="Q345" s="279">
        <f t="shared" si="56"/>
        <v>1.1333997751562497</v>
      </c>
      <c r="R345" s="279">
        <f t="shared" si="56"/>
        <v>1.303409741429687</v>
      </c>
      <c r="S345" s="279">
        <f t="shared" si="56"/>
        <v>1.4989212026441399</v>
      </c>
      <c r="T345" s="279">
        <f t="shared" si="56"/>
        <v>1.7237593830407607</v>
      </c>
      <c r="U345" s="279">
        <f t="shared" si="56"/>
        <v>1.9823232904968748</v>
      </c>
      <c r="V345" s="279">
        <f t="shared" si="56"/>
        <v>2.279671784071406</v>
      </c>
    </row>
    <row r="346" spans="1:22" x14ac:dyDescent="0.25">
      <c r="B346" s="276">
        <v>20</v>
      </c>
      <c r="C346" s="341">
        <f t="shared" si="56"/>
        <v>0.12046330366231273</v>
      </c>
      <c r="D346" s="160">
        <f t="shared" si="56"/>
        <v>0.13853279921165962</v>
      </c>
      <c r="E346" s="160">
        <f t="shared" si="56"/>
        <v>0.15931271909340855</v>
      </c>
      <c r="F346" s="160">
        <f t="shared" si="56"/>
        <v>0.18320962695741982</v>
      </c>
      <c r="G346" s="160">
        <f t="shared" si="56"/>
        <v>0.21069107100103279</v>
      </c>
      <c r="H346" s="160">
        <f t="shared" si="56"/>
        <v>0.2422947316511877</v>
      </c>
      <c r="I346" s="160">
        <f t="shared" si="56"/>
        <v>0.2786389413988658</v>
      </c>
      <c r="J346" s="160">
        <f t="shared" si="56"/>
        <v>0.32043478260869568</v>
      </c>
      <c r="K346" s="98">
        <f t="shared" si="56"/>
        <v>0.36849999999999999</v>
      </c>
      <c r="L346" s="94">
        <f t="shared" si="56"/>
        <v>0.42377500000000001</v>
      </c>
      <c r="M346" s="94">
        <f t="shared" si="56"/>
        <v>0.48734124999999995</v>
      </c>
      <c r="N346" s="94">
        <f t="shared" si="56"/>
        <v>0.56044243749999989</v>
      </c>
      <c r="O346" s="94">
        <f t="shared" si="56"/>
        <v>0.64450880312499981</v>
      </c>
      <c r="P346" s="94">
        <f t="shared" si="56"/>
        <v>0.74118512359374977</v>
      </c>
      <c r="Q346" s="278">
        <f t="shared" si="56"/>
        <v>0.85236289213281213</v>
      </c>
      <c r="R346" s="278">
        <f t="shared" si="56"/>
        <v>0.98021732595273403</v>
      </c>
      <c r="S346" s="278">
        <f t="shared" si="56"/>
        <v>1.127249924845644</v>
      </c>
      <c r="T346" s="278">
        <f t="shared" si="56"/>
        <v>1.2963374135724903</v>
      </c>
      <c r="U346" s="278">
        <f t="shared" si="56"/>
        <v>1.4907880256083639</v>
      </c>
      <c r="V346" s="278">
        <f t="shared" si="56"/>
        <v>1.7144062294496183</v>
      </c>
    </row>
    <row r="347" spans="1:22" x14ac:dyDescent="0.25">
      <c r="B347" s="276">
        <v>30</v>
      </c>
      <c r="C347" s="341">
        <f t="shared" si="56"/>
        <v>9.9705041023081087E-2</v>
      </c>
      <c r="D347" s="160">
        <f t="shared" si="56"/>
        <v>0.11466079717654323</v>
      </c>
      <c r="E347" s="160">
        <f t="shared" si="56"/>
        <v>0.13185991675302472</v>
      </c>
      <c r="F347" s="160">
        <f t="shared" si="56"/>
        <v>0.1516389042659784</v>
      </c>
      <c r="G347" s="160">
        <f t="shared" si="56"/>
        <v>0.17438473990587516</v>
      </c>
      <c r="H347" s="160">
        <f t="shared" si="56"/>
        <v>0.20054245089175643</v>
      </c>
      <c r="I347" s="160">
        <f t="shared" si="56"/>
        <v>0.23062381852551989</v>
      </c>
      <c r="J347" s="160">
        <f t="shared" si="56"/>
        <v>0.26521739130434785</v>
      </c>
      <c r="K347" s="98">
        <f t="shared" si="56"/>
        <v>0.30499999999999999</v>
      </c>
      <c r="L347" s="94">
        <f t="shared" si="56"/>
        <v>0.35074999999999995</v>
      </c>
      <c r="M347" s="94">
        <f t="shared" si="56"/>
        <v>0.40336249999999996</v>
      </c>
      <c r="N347" s="94">
        <f t="shared" si="56"/>
        <v>0.4638668749999999</v>
      </c>
      <c r="O347" s="94">
        <f t="shared" si="56"/>
        <v>0.5334469062499998</v>
      </c>
      <c r="P347" s="94">
        <f t="shared" si="56"/>
        <v>0.61346394218749978</v>
      </c>
      <c r="Q347" s="278">
        <f t="shared" si="56"/>
        <v>0.70548353351562476</v>
      </c>
      <c r="R347" s="278">
        <f t="shared" si="56"/>
        <v>0.8113060635429683</v>
      </c>
      <c r="S347" s="278">
        <f t="shared" si="56"/>
        <v>0.93300197307441346</v>
      </c>
      <c r="T347" s="278">
        <f t="shared" si="56"/>
        <v>1.0729522690355755</v>
      </c>
      <c r="U347" s="278">
        <f t="shared" si="56"/>
        <v>1.2338951093909116</v>
      </c>
      <c r="V347" s="278">
        <f t="shared" si="56"/>
        <v>1.4189793757995484</v>
      </c>
    </row>
    <row r="348" spans="1:22" x14ac:dyDescent="0.25">
      <c r="B348" s="276">
        <v>40</v>
      </c>
      <c r="C348" s="341">
        <f t="shared" si="56"/>
        <v>8.6874146399619059E-2</v>
      </c>
      <c r="D348" s="160">
        <f t="shared" si="56"/>
        <v>9.99052683595619E-2</v>
      </c>
      <c r="E348" s="160">
        <f t="shared" si="56"/>
        <v>0.11489105861349617</v>
      </c>
      <c r="F348" s="160">
        <f t="shared" si="56"/>
        <v>0.13212471740552059</v>
      </c>
      <c r="G348" s="160">
        <f t="shared" si="56"/>
        <v>0.15194342501634867</v>
      </c>
      <c r="H348" s="160">
        <f t="shared" si="56"/>
        <v>0.17473493876880092</v>
      </c>
      <c r="I348" s="160">
        <f t="shared" si="56"/>
        <v>0.20094517958412106</v>
      </c>
      <c r="J348" s="160">
        <f t="shared" si="56"/>
        <v>0.23108695652173919</v>
      </c>
      <c r="K348" s="98">
        <f t="shared" si="56"/>
        <v>0.26575000000000004</v>
      </c>
      <c r="L348" s="94">
        <f t="shared" si="56"/>
        <v>0.30561250000000001</v>
      </c>
      <c r="M348" s="94">
        <f t="shared" si="56"/>
        <v>0.35145437499999999</v>
      </c>
      <c r="N348" s="94">
        <f t="shared" si="56"/>
        <v>0.40417253124999997</v>
      </c>
      <c r="O348" s="94">
        <f t="shared" si="56"/>
        <v>0.46479841093749991</v>
      </c>
      <c r="P348" s="94">
        <f t="shared" si="56"/>
        <v>0.53451817257812484</v>
      </c>
      <c r="Q348" s="278">
        <f t="shared" si="56"/>
        <v>0.61469589846484352</v>
      </c>
      <c r="R348" s="278">
        <f t="shared" si="56"/>
        <v>0.70690028323456999</v>
      </c>
      <c r="S348" s="278">
        <f t="shared" si="56"/>
        <v>0.81293532571975535</v>
      </c>
      <c r="T348" s="278">
        <f t="shared" si="56"/>
        <v>0.93487562457771867</v>
      </c>
      <c r="U348" s="278">
        <f t="shared" si="56"/>
        <v>1.0751069682643766</v>
      </c>
      <c r="V348" s="278">
        <f t="shared" si="56"/>
        <v>1.2363730135040329</v>
      </c>
    </row>
    <row r="349" spans="1:22" x14ac:dyDescent="0.25">
      <c r="B349" s="276">
        <v>50</v>
      </c>
      <c r="C349" s="341">
        <f t="shared" si="56"/>
        <v>7.858718643261868E-2</v>
      </c>
      <c r="D349" s="160">
        <f t="shared" si="56"/>
        <v>9.0375264397511479E-2</v>
      </c>
      <c r="E349" s="160">
        <f t="shared" si="56"/>
        <v>0.10393155405713818</v>
      </c>
      <c r="F349" s="160">
        <f t="shared" si="56"/>
        <v>0.11952128716570889</v>
      </c>
      <c r="G349" s="160">
        <f t="shared" si="56"/>
        <v>0.13744948024056522</v>
      </c>
      <c r="H349" s="160">
        <f t="shared" si="56"/>
        <v>0.15806690227664999</v>
      </c>
      <c r="I349" s="160">
        <f t="shared" si="56"/>
        <v>0.18177693761814748</v>
      </c>
      <c r="J349" s="160">
        <f t="shared" si="56"/>
        <v>0.20904347826086958</v>
      </c>
      <c r="K349" s="98">
        <f t="shared" si="56"/>
        <v>0.2404</v>
      </c>
      <c r="L349" s="94">
        <f t="shared" si="56"/>
        <v>0.27645999999999998</v>
      </c>
      <c r="M349" s="94">
        <f t="shared" si="56"/>
        <v>0.31792899999999996</v>
      </c>
      <c r="N349" s="94">
        <f t="shared" si="56"/>
        <v>0.36561834999999993</v>
      </c>
      <c r="O349" s="94">
        <f t="shared" si="56"/>
        <v>0.42046110249999991</v>
      </c>
      <c r="P349" s="94">
        <f t="shared" si="56"/>
        <v>0.48353026787499986</v>
      </c>
      <c r="Q349" s="278">
        <f t="shared" si="56"/>
        <v>0.55605980805624977</v>
      </c>
      <c r="R349" s="278">
        <f t="shared" si="56"/>
        <v>0.63946877926468726</v>
      </c>
      <c r="S349" s="278">
        <f t="shared" si="56"/>
        <v>0.7353890961543903</v>
      </c>
      <c r="T349" s="278">
        <f t="shared" si="56"/>
        <v>0.84569746057754869</v>
      </c>
      <c r="U349" s="278">
        <f t="shared" si="56"/>
        <v>0.972552079664181</v>
      </c>
      <c r="V349" s="278">
        <f t="shared" si="56"/>
        <v>1.118434891613808</v>
      </c>
    </row>
    <row r="350" spans="1:22" x14ac:dyDescent="0.25">
      <c r="B350" s="276">
        <v>60</v>
      </c>
      <c r="C350" s="341">
        <f t="shared" si="56"/>
        <v>7.3443931857438971E-2</v>
      </c>
      <c r="D350" s="160">
        <f t="shared" si="56"/>
        <v>8.4460521636054817E-2</v>
      </c>
      <c r="E350" s="160">
        <f t="shared" si="56"/>
        <v>9.7129599881463025E-2</v>
      </c>
      <c r="F350" s="160">
        <f t="shared" si="56"/>
        <v>0.11169903986368247</v>
      </c>
      <c r="G350" s="160">
        <f t="shared" si="56"/>
        <v>0.12845389584323483</v>
      </c>
      <c r="H350" s="160">
        <f t="shared" si="56"/>
        <v>0.14772198021972002</v>
      </c>
      <c r="I350" s="160">
        <f t="shared" si="56"/>
        <v>0.16988027725267804</v>
      </c>
      <c r="J350" s="160">
        <f t="shared" si="56"/>
        <v>0.19536231884057972</v>
      </c>
      <c r="K350" s="98">
        <f t="shared" si="56"/>
        <v>0.22466666666666668</v>
      </c>
      <c r="L350" s="94">
        <f t="shared" si="56"/>
        <v>0.25836666666666663</v>
      </c>
      <c r="M350" s="94">
        <f t="shared" si="56"/>
        <v>0.29712166666666662</v>
      </c>
      <c r="N350" s="94">
        <f t="shared" si="56"/>
        <v>0.34168991666666659</v>
      </c>
      <c r="O350" s="94">
        <f t="shared" si="56"/>
        <v>0.39294340416666651</v>
      </c>
      <c r="P350" s="94">
        <f t="shared" si="56"/>
        <v>0.45188491479166648</v>
      </c>
      <c r="Q350" s="278">
        <f t="shared" si="56"/>
        <v>0.51966765201041643</v>
      </c>
      <c r="R350" s="278">
        <f t="shared" si="56"/>
        <v>0.59761779981197882</v>
      </c>
      <c r="S350" s="278">
        <f t="shared" si="56"/>
        <v>0.68726046978377575</v>
      </c>
      <c r="T350" s="278">
        <f t="shared" si="56"/>
        <v>0.79034954025134196</v>
      </c>
      <c r="U350" s="278">
        <f t="shared" si="56"/>
        <v>0.90890197128904326</v>
      </c>
      <c r="V350" s="278">
        <f t="shared" si="56"/>
        <v>1.0452372669823997</v>
      </c>
    </row>
    <row r="351" spans="1:22" x14ac:dyDescent="0.25">
      <c r="B351" s="276">
        <v>70</v>
      </c>
      <c r="C351" s="342">
        <f t="shared" si="56"/>
        <v>6.860267225428858E-2</v>
      </c>
      <c r="D351" s="163">
        <f t="shared" si="56"/>
        <v>7.8893073092431848E-2</v>
      </c>
      <c r="E351" s="163">
        <f t="shared" si="56"/>
        <v>9.0727034056296618E-2</v>
      </c>
      <c r="F351" s="163">
        <f t="shared" si="56"/>
        <v>0.10433608916474112</v>
      </c>
      <c r="G351" s="163">
        <f t="shared" si="56"/>
        <v>0.11998650253945227</v>
      </c>
      <c r="H351" s="163">
        <f t="shared" si="56"/>
        <v>0.13798447792037011</v>
      </c>
      <c r="I351" s="163">
        <f t="shared" si="56"/>
        <v>0.15868214960842561</v>
      </c>
      <c r="J351" s="163">
        <f t="shared" si="56"/>
        <v>0.18248447204968946</v>
      </c>
      <c r="K351" s="105">
        <f t="shared" si="56"/>
        <v>0.20985714285714285</v>
      </c>
      <c r="L351" s="146">
        <f t="shared" si="56"/>
        <v>0.24133571428571429</v>
      </c>
      <c r="M351" s="146">
        <f t="shared" si="56"/>
        <v>0.2775360714285714</v>
      </c>
      <c r="N351" s="146">
        <f t="shared" si="56"/>
        <v>0.31916648214285714</v>
      </c>
      <c r="O351" s="146">
        <f t="shared" si="56"/>
        <v>0.36704145446428565</v>
      </c>
      <c r="P351" s="146">
        <f t="shared" si="56"/>
        <v>0.4220976726339285</v>
      </c>
      <c r="Q351" s="279">
        <f t="shared" si="56"/>
        <v>0.48541232352901775</v>
      </c>
      <c r="R351" s="279">
        <f t="shared" si="56"/>
        <v>0.55822417205837038</v>
      </c>
      <c r="S351" s="279">
        <f t="shared" si="56"/>
        <v>0.64195779786712581</v>
      </c>
      <c r="T351" s="279">
        <f t="shared" si="56"/>
        <v>0.73825146754719462</v>
      </c>
      <c r="U351" s="279">
        <f t="shared" si="56"/>
        <v>0.84898918767927378</v>
      </c>
      <c r="V351" s="279">
        <f t="shared" si="56"/>
        <v>0.97633756583116471</v>
      </c>
    </row>
    <row r="356" spans="1:22" x14ac:dyDescent="0.25">
      <c r="B356" s="347">
        <v>0.9</v>
      </c>
      <c r="C356" s="281" t="s">
        <v>42</v>
      </c>
      <c r="D356" s="282"/>
      <c r="E356" s="282"/>
      <c r="F356" s="282"/>
      <c r="G356" s="282"/>
      <c r="H356" s="282"/>
      <c r="I356" s="282"/>
      <c r="J356" s="282"/>
      <c r="K356" s="283"/>
      <c r="L356" s="282"/>
      <c r="M356" s="282"/>
      <c r="N356" s="282"/>
      <c r="O356" s="282"/>
      <c r="P356" s="67"/>
    </row>
    <row r="357" spans="1:22" x14ac:dyDescent="0.25">
      <c r="B357" s="284">
        <v>0.96</v>
      </c>
      <c r="C357" s="47" t="s">
        <v>43</v>
      </c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70"/>
    </row>
    <row r="358" spans="1:22" x14ac:dyDescent="0.25">
      <c r="B358" s="284">
        <v>85</v>
      </c>
      <c r="C358" s="41" t="s">
        <v>44</v>
      </c>
      <c r="D358" s="47"/>
      <c r="E358" s="47"/>
      <c r="F358" s="47"/>
      <c r="G358" s="47"/>
      <c r="H358" s="41" t="s">
        <v>121</v>
      </c>
      <c r="I358" s="47"/>
      <c r="J358" s="47"/>
      <c r="K358" s="47"/>
      <c r="L358" s="47"/>
      <c r="M358" s="47"/>
      <c r="N358" s="47"/>
      <c r="O358" s="47"/>
      <c r="P358" s="70"/>
    </row>
    <row r="359" spans="1:22" x14ac:dyDescent="0.25">
      <c r="B359" s="284"/>
      <c r="C359" s="41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70"/>
    </row>
    <row r="360" spans="1:22" x14ac:dyDescent="0.25">
      <c r="B360" s="286" t="s">
        <v>75</v>
      </c>
      <c r="C360" s="41"/>
      <c r="D360" s="47"/>
      <c r="E360" s="47"/>
      <c r="F360" s="47"/>
      <c r="G360" s="47"/>
      <c r="H360" s="47"/>
      <c r="I360" s="47"/>
      <c r="J360" s="47"/>
      <c r="K360" s="343" t="s">
        <v>80</v>
      </c>
      <c r="L360" s="47"/>
      <c r="M360" s="47"/>
      <c r="N360" s="47"/>
      <c r="O360" s="47"/>
      <c r="P360" s="70"/>
    </row>
    <row r="361" spans="1:22" x14ac:dyDescent="0.25">
      <c r="B361" s="284"/>
      <c r="C361" s="41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70"/>
    </row>
    <row r="362" spans="1:22" x14ac:dyDescent="0.25">
      <c r="B362" s="288"/>
      <c r="C362" s="47"/>
      <c r="D362" s="202"/>
      <c r="E362" s="202"/>
      <c r="F362" s="202"/>
      <c r="G362" s="202"/>
      <c r="H362" s="202"/>
      <c r="I362" s="202"/>
      <c r="J362" s="202"/>
      <c r="K362" s="202"/>
      <c r="L362" s="202"/>
      <c r="M362" s="202"/>
      <c r="N362" s="202"/>
      <c r="O362" s="202"/>
      <c r="P362" s="344"/>
    </row>
    <row r="363" spans="1:22" x14ac:dyDescent="0.25">
      <c r="A363" s="346" t="s">
        <v>28</v>
      </c>
      <c r="B363" s="291"/>
      <c r="C363" s="292"/>
      <c r="D363" s="275"/>
      <c r="E363" s="275" t="s">
        <v>16</v>
      </c>
      <c r="F363" s="275" t="s">
        <v>15</v>
      </c>
      <c r="G363" s="276" t="s">
        <v>14</v>
      </c>
      <c r="H363" s="276" t="s">
        <v>13</v>
      </c>
      <c r="I363" s="276" t="s">
        <v>3</v>
      </c>
      <c r="J363" s="276" t="s">
        <v>4</v>
      </c>
      <c r="K363" s="521" t="s">
        <v>5</v>
      </c>
      <c r="L363" s="276" t="s">
        <v>6</v>
      </c>
      <c r="M363" s="276" t="s">
        <v>20</v>
      </c>
      <c r="N363" s="276" t="s">
        <v>21</v>
      </c>
      <c r="O363" s="276" t="s">
        <v>22</v>
      </c>
      <c r="P363" s="276" t="s">
        <v>23</v>
      </c>
      <c r="Q363" s="276" t="s">
        <v>24</v>
      </c>
      <c r="R363" s="274"/>
      <c r="S363" s="274"/>
      <c r="T363" s="274"/>
      <c r="U363" s="274"/>
      <c r="V363" s="274"/>
    </row>
    <row r="364" spans="1:22" x14ac:dyDescent="0.25">
      <c r="B364" s="296" t="s">
        <v>2</v>
      </c>
      <c r="C364" s="297" t="s">
        <v>41</v>
      </c>
      <c r="D364" s="294" t="s">
        <v>41</v>
      </c>
      <c r="E364" s="294" t="s">
        <v>41</v>
      </c>
      <c r="F364" s="294" t="s">
        <v>41</v>
      </c>
      <c r="G364" s="294" t="s">
        <v>41</v>
      </c>
      <c r="H364" s="294" t="s">
        <v>41</v>
      </c>
      <c r="I364" s="294" t="s">
        <v>41</v>
      </c>
      <c r="J364" s="294" t="s">
        <v>40</v>
      </c>
      <c r="K364" s="294" t="s">
        <v>40</v>
      </c>
      <c r="L364" s="294" t="s">
        <v>40</v>
      </c>
      <c r="M364" s="294" t="s">
        <v>40</v>
      </c>
      <c r="N364" s="294" t="s">
        <v>40</v>
      </c>
      <c r="O364" s="294" t="s">
        <v>40</v>
      </c>
      <c r="P364" s="295" t="s">
        <v>40</v>
      </c>
      <c r="Q364" s="298" t="s">
        <v>40</v>
      </c>
      <c r="R364" s="298" t="s">
        <v>40</v>
      </c>
      <c r="S364" s="298" t="s">
        <v>40</v>
      </c>
      <c r="T364" s="298" t="s">
        <v>40</v>
      </c>
      <c r="U364" s="298" t="s">
        <v>40</v>
      </c>
      <c r="V364" s="298" t="s">
        <v>40</v>
      </c>
    </row>
    <row r="365" spans="1:22" x14ac:dyDescent="0.25">
      <c r="B365" s="296">
        <v>1</v>
      </c>
      <c r="C365" s="299">
        <f>SQRT(12*32.2*C340^2/(4*$B$358*($B$357*56)*$B$356^2))</f>
        <v>3.6439577156801399E-2</v>
      </c>
      <c r="D365" s="300">
        <f t="shared" ref="D365:J365" si="57">SQRT(12*32.2*D340^2/(4*$B$358*($B$357*56)*$B$356^2))</f>
        <v>4.1905513730321614E-2</v>
      </c>
      <c r="E365" s="300">
        <f t="shared" si="57"/>
        <v>4.8191340789869849E-2</v>
      </c>
      <c r="F365" s="300">
        <f t="shared" si="57"/>
        <v>5.5420041908350315E-2</v>
      </c>
      <c r="G365" s="300">
        <f t="shared" si="57"/>
        <v>6.3733048194602862E-2</v>
      </c>
      <c r="H365" s="300">
        <f t="shared" si="57"/>
        <v>7.3293005423793287E-2</v>
      </c>
      <c r="I365" s="300">
        <f t="shared" si="57"/>
        <v>8.4286956237362279E-2</v>
      </c>
      <c r="J365" s="300">
        <f t="shared" si="57"/>
        <v>9.6929999672966616E-2</v>
      </c>
      <c r="K365" s="301">
        <f>SQRT(12*32.2*K340^2/(4*$B$358*($B$357*56)*$B$356^2))</f>
        <v>0.1114694996239116</v>
      </c>
      <c r="L365" s="300">
        <f t="shared" ref="L365:V376" si="58">SQRT(12*32.2*L340^2/(4*$B$358*($B$357*56)*$B$356^2))</f>
        <v>0.12818992456749834</v>
      </c>
      <c r="M365" s="300">
        <f t="shared" si="58"/>
        <v>0.14741841325262309</v>
      </c>
      <c r="N365" s="300">
        <f t="shared" si="58"/>
        <v>0.16953117524051653</v>
      </c>
      <c r="O365" s="300">
        <f t="shared" si="58"/>
        <v>0.19496085152659404</v>
      </c>
      <c r="P365" s="302">
        <f t="shared" si="58"/>
        <v>0.22420497925558311</v>
      </c>
      <c r="Q365" s="303">
        <f t="shared" si="58"/>
        <v>0.25783572614392053</v>
      </c>
      <c r="R365" s="303">
        <f t="shared" si="58"/>
        <v>0.29651108506550866</v>
      </c>
      <c r="S365" s="303">
        <f t="shared" si="58"/>
        <v>0.34098774782533497</v>
      </c>
      <c r="T365" s="303">
        <f t="shared" si="58"/>
        <v>0.39213590999913511</v>
      </c>
      <c r="U365" s="303">
        <f t="shared" si="58"/>
        <v>0.45095629649900537</v>
      </c>
      <c r="V365" s="303">
        <f t="shared" si="58"/>
        <v>0.51859974097385608</v>
      </c>
    </row>
    <row r="366" spans="1:22" x14ac:dyDescent="0.25">
      <c r="B366" s="296">
        <v>2</v>
      </c>
      <c r="C366" s="299">
        <f t="shared" ref="C366:K376" si="59">SQRT(12*32.2*C341^2/(4*$B$358*($B$357*56)*$B$356^2))</f>
        <v>3.4855247715201342E-2</v>
      </c>
      <c r="D366" s="300">
        <f t="shared" si="59"/>
        <v>4.0083534872481549E-2</v>
      </c>
      <c r="E366" s="300">
        <f t="shared" si="59"/>
        <v>4.6096065103353775E-2</v>
      </c>
      <c r="F366" s="300">
        <f t="shared" si="59"/>
        <v>5.3010474868856836E-2</v>
      </c>
      <c r="G366" s="300">
        <f t="shared" si="59"/>
        <v>6.096204609918536E-2</v>
      </c>
      <c r="H366" s="300">
        <f t="shared" si="59"/>
        <v>7.010635301406315E-2</v>
      </c>
      <c r="I366" s="300">
        <f t="shared" si="59"/>
        <v>8.0622305966172619E-2</v>
      </c>
      <c r="J366" s="300">
        <f t="shared" si="59"/>
        <v>9.2715651861098508E-2</v>
      </c>
      <c r="K366" s="301">
        <f t="shared" si="59"/>
        <v>0.1066229996402633</v>
      </c>
      <c r="L366" s="300">
        <f t="shared" si="58"/>
        <v>0.12261644958630277</v>
      </c>
      <c r="M366" s="300">
        <f t="shared" si="58"/>
        <v>0.14100891702424817</v>
      </c>
      <c r="N366" s="300">
        <f t="shared" si="58"/>
        <v>0.16216025457788538</v>
      </c>
      <c r="O366" s="300">
        <f t="shared" si="58"/>
        <v>0.18648429276456818</v>
      </c>
      <c r="P366" s="302">
        <f t="shared" si="58"/>
        <v>0.21445693667925342</v>
      </c>
      <c r="Q366" s="303">
        <f t="shared" si="58"/>
        <v>0.24662547718114139</v>
      </c>
      <c r="R366" s="303">
        <f t="shared" si="58"/>
        <v>0.28361929875831254</v>
      </c>
      <c r="S366" s="303">
        <f t="shared" si="58"/>
        <v>0.32616219357205944</v>
      </c>
      <c r="T366" s="303">
        <f t="shared" si="58"/>
        <v>0.37508652260786823</v>
      </c>
      <c r="U366" s="303">
        <f t="shared" si="58"/>
        <v>0.43134950099904851</v>
      </c>
      <c r="V366" s="303">
        <f t="shared" si="58"/>
        <v>0.4960519261489057</v>
      </c>
    </row>
    <row r="367" spans="1:22" x14ac:dyDescent="0.25">
      <c r="B367" s="296">
        <v>3</v>
      </c>
      <c r="C367" s="305">
        <f t="shared" si="59"/>
        <v>3.1686588832001227E-2</v>
      </c>
      <c r="D367" s="306">
        <f t="shared" si="59"/>
        <v>3.6439577156801413E-2</v>
      </c>
      <c r="E367" s="306">
        <f t="shared" si="59"/>
        <v>4.1905513730321614E-2</v>
      </c>
      <c r="F367" s="306">
        <f t="shared" si="59"/>
        <v>4.8191340789869849E-2</v>
      </c>
      <c r="G367" s="306">
        <f t="shared" si="59"/>
        <v>5.5420041908350322E-2</v>
      </c>
      <c r="H367" s="306">
        <f t="shared" si="59"/>
        <v>6.3733048194602862E-2</v>
      </c>
      <c r="I367" s="306">
        <f t="shared" si="59"/>
        <v>7.32930054237933E-2</v>
      </c>
      <c r="J367" s="306">
        <f t="shared" si="59"/>
        <v>8.4286956237362279E-2</v>
      </c>
      <c r="K367" s="307">
        <f t="shared" si="59"/>
        <v>9.6929999672966616E-2</v>
      </c>
      <c r="L367" s="306">
        <f t="shared" si="58"/>
        <v>0.1114694996239116</v>
      </c>
      <c r="M367" s="306">
        <f t="shared" si="58"/>
        <v>0.12818992456749834</v>
      </c>
      <c r="N367" s="306">
        <f t="shared" si="58"/>
        <v>0.14741841325262306</v>
      </c>
      <c r="O367" s="306">
        <f t="shared" si="58"/>
        <v>0.1695311752405165</v>
      </c>
      <c r="P367" s="308">
        <f t="shared" si="58"/>
        <v>0.19496085152659395</v>
      </c>
      <c r="Q367" s="309">
        <f t="shared" si="58"/>
        <v>0.22420497925558305</v>
      </c>
      <c r="R367" s="309">
        <f t="shared" si="58"/>
        <v>0.25783572614392042</v>
      </c>
      <c r="S367" s="309">
        <f t="shared" si="58"/>
        <v>0.2965110850655085</v>
      </c>
      <c r="T367" s="309">
        <f t="shared" si="58"/>
        <v>0.3409877478253347</v>
      </c>
      <c r="U367" s="309">
        <f t="shared" si="58"/>
        <v>0.39213590999913489</v>
      </c>
      <c r="V367" s="309">
        <f t="shared" si="58"/>
        <v>0.45095629649900515</v>
      </c>
    </row>
    <row r="368" spans="1:22" x14ac:dyDescent="0.25">
      <c r="B368" s="296">
        <v>4</v>
      </c>
      <c r="C368" s="299">
        <f t="shared" si="59"/>
        <v>3.1422533925067879E-2</v>
      </c>
      <c r="D368" s="300">
        <f t="shared" si="59"/>
        <v>3.6135914013828062E-2</v>
      </c>
      <c r="E368" s="300">
        <f t="shared" si="59"/>
        <v>4.1556301115902264E-2</v>
      </c>
      <c r="F368" s="300">
        <f t="shared" si="59"/>
        <v>4.7789746283287596E-2</v>
      </c>
      <c r="G368" s="300">
        <f t="shared" si="59"/>
        <v>5.4958208225780729E-2</v>
      </c>
      <c r="H368" s="300">
        <f t="shared" si="59"/>
        <v>6.3201939459647846E-2</v>
      </c>
      <c r="I368" s="300">
        <f t="shared" si="59"/>
        <v>7.2682230378595003E-2</v>
      </c>
      <c r="J368" s="300">
        <f t="shared" si="59"/>
        <v>8.3584564935384256E-2</v>
      </c>
      <c r="K368" s="301">
        <f t="shared" si="59"/>
        <v>9.6122249675691898E-2</v>
      </c>
      <c r="L368" s="300">
        <f t="shared" si="58"/>
        <v>0.11054058712704566</v>
      </c>
      <c r="M368" s="300">
        <f t="shared" si="58"/>
        <v>0.12712167519610251</v>
      </c>
      <c r="N368" s="300">
        <f t="shared" si="58"/>
        <v>0.14618992647551787</v>
      </c>
      <c r="O368" s="300">
        <f t="shared" si="58"/>
        <v>0.16811841544684553</v>
      </c>
      <c r="P368" s="302">
        <f t="shared" si="58"/>
        <v>0.19333617776387235</v>
      </c>
      <c r="Q368" s="303">
        <f t="shared" si="58"/>
        <v>0.22233660442845318</v>
      </c>
      <c r="R368" s="303">
        <f t="shared" si="58"/>
        <v>0.25568709509272114</v>
      </c>
      <c r="S368" s="303">
        <f t="shared" si="58"/>
        <v>0.29404015935662925</v>
      </c>
      <c r="T368" s="303">
        <f t="shared" si="58"/>
        <v>0.33814618326012369</v>
      </c>
      <c r="U368" s="303">
        <f t="shared" si="58"/>
        <v>0.38886811074914218</v>
      </c>
      <c r="V368" s="303">
        <f t="shared" si="58"/>
        <v>0.44719832736151349</v>
      </c>
    </row>
    <row r="369" spans="1:22" x14ac:dyDescent="0.25">
      <c r="B369" s="296">
        <v>5</v>
      </c>
      <c r="C369" s="299">
        <f t="shared" si="59"/>
        <v>3.0630369204267847E-2</v>
      </c>
      <c r="D369" s="300">
        <f t="shared" si="59"/>
        <v>3.5224924584908016E-2</v>
      </c>
      <c r="E369" s="300">
        <f t="shared" si="59"/>
        <v>4.050866327264422E-2</v>
      </c>
      <c r="F369" s="300">
        <f t="shared" si="59"/>
        <v>4.6584962763540849E-2</v>
      </c>
      <c r="G369" s="300">
        <f t="shared" si="59"/>
        <v>5.3572707178071964E-2</v>
      </c>
      <c r="H369" s="300">
        <f t="shared" si="59"/>
        <v>6.1608613254782757E-2</v>
      </c>
      <c r="I369" s="300">
        <f t="shared" si="59"/>
        <v>7.084990524300018E-2</v>
      </c>
      <c r="J369" s="300">
        <f t="shared" si="59"/>
        <v>8.1477391029450202E-2</v>
      </c>
      <c r="K369" s="301">
        <f t="shared" si="59"/>
        <v>9.3698999683867731E-2</v>
      </c>
      <c r="L369" s="300">
        <f t="shared" si="58"/>
        <v>0.10775384963644788</v>
      </c>
      <c r="M369" s="300">
        <f t="shared" si="58"/>
        <v>0.12391692708191504</v>
      </c>
      <c r="N369" s="300">
        <f t="shared" si="58"/>
        <v>0.14250446614420229</v>
      </c>
      <c r="O369" s="300">
        <f t="shared" si="58"/>
        <v>0.16388013606583263</v>
      </c>
      <c r="P369" s="302">
        <f t="shared" si="58"/>
        <v>0.18846215647570749</v>
      </c>
      <c r="Q369" s="303">
        <f t="shared" si="58"/>
        <v>0.2167314799470636</v>
      </c>
      <c r="R369" s="303">
        <f t="shared" si="58"/>
        <v>0.24924120193912311</v>
      </c>
      <c r="S369" s="303">
        <f t="shared" si="58"/>
        <v>0.28662738222999157</v>
      </c>
      <c r="T369" s="303">
        <f t="shared" si="58"/>
        <v>0.32962148956449028</v>
      </c>
      <c r="U369" s="303">
        <f t="shared" si="58"/>
        <v>0.37906471299916372</v>
      </c>
      <c r="V369" s="303">
        <f t="shared" si="58"/>
        <v>0.43592441994903836</v>
      </c>
    </row>
    <row r="370" spans="1:22" x14ac:dyDescent="0.25">
      <c r="B370" s="296">
        <v>10</v>
      </c>
      <c r="C370" s="305">
        <f t="shared" si="59"/>
        <v>2.5877380879467667E-2</v>
      </c>
      <c r="D370" s="306">
        <f t="shared" si="59"/>
        <v>2.9758988011387814E-2</v>
      </c>
      <c r="E370" s="306">
        <f t="shared" si="59"/>
        <v>3.4222836213095985E-2</v>
      </c>
      <c r="F370" s="306">
        <f t="shared" si="59"/>
        <v>3.9356261645060384E-2</v>
      </c>
      <c r="G370" s="306">
        <f t="shared" si="59"/>
        <v>4.5259700891819431E-2</v>
      </c>
      <c r="H370" s="306">
        <f t="shared" si="59"/>
        <v>5.2048656025592346E-2</v>
      </c>
      <c r="I370" s="306">
        <f t="shared" si="59"/>
        <v>5.9855954429431195E-2</v>
      </c>
      <c r="J370" s="306">
        <f t="shared" si="59"/>
        <v>6.8834347593845865E-2</v>
      </c>
      <c r="K370" s="307">
        <f t="shared" si="59"/>
        <v>7.9159499732922745E-2</v>
      </c>
      <c r="L370" s="306">
        <f t="shared" si="58"/>
        <v>9.1033424692861145E-2</v>
      </c>
      <c r="M370" s="306">
        <f t="shared" si="58"/>
        <v>0.1046884383967903</v>
      </c>
      <c r="N370" s="306">
        <f t="shared" si="58"/>
        <v>0.12039170415630883</v>
      </c>
      <c r="O370" s="306">
        <f t="shared" si="58"/>
        <v>0.13845045977975515</v>
      </c>
      <c r="P370" s="308">
        <f t="shared" si="58"/>
        <v>0.15921802874671842</v>
      </c>
      <c r="Q370" s="309">
        <f t="shared" si="58"/>
        <v>0.18310073305872621</v>
      </c>
      <c r="R370" s="309">
        <f t="shared" si="58"/>
        <v>0.21056584301753511</v>
      </c>
      <c r="S370" s="309">
        <f t="shared" si="58"/>
        <v>0.24215071947016534</v>
      </c>
      <c r="T370" s="309">
        <f t="shared" si="58"/>
        <v>0.27847332739069014</v>
      </c>
      <c r="U370" s="309">
        <f t="shared" si="58"/>
        <v>0.32024432649929363</v>
      </c>
      <c r="V370" s="309">
        <f t="shared" si="58"/>
        <v>0.36828097547418764</v>
      </c>
    </row>
    <row r="371" spans="1:22" x14ac:dyDescent="0.25">
      <c r="B371" s="296">
        <v>20</v>
      </c>
      <c r="C371" s="299">
        <f t="shared" si="59"/>
        <v>1.946084664098742E-2</v>
      </c>
      <c r="D371" s="300">
        <f t="shared" si="59"/>
        <v>2.2379973637135529E-2</v>
      </c>
      <c r="E371" s="300">
        <f t="shared" si="59"/>
        <v>2.5736969682705856E-2</v>
      </c>
      <c r="F371" s="300">
        <f t="shared" si="59"/>
        <v>2.9597515135111736E-2</v>
      </c>
      <c r="G371" s="300">
        <f t="shared" si="59"/>
        <v>3.4037142405378487E-2</v>
      </c>
      <c r="H371" s="300">
        <f t="shared" si="59"/>
        <v>3.9142713766185264E-2</v>
      </c>
      <c r="I371" s="300">
        <f t="shared" si="59"/>
        <v>4.5014120831113044E-2</v>
      </c>
      <c r="J371" s="300">
        <f t="shared" si="59"/>
        <v>5.1766238955780003E-2</v>
      </c>
      <c r="K371" s="301">
        <f t="shared" si="59"/>
        <v>5.9531174799146998E-2</v>
      </c>
      <c r="L371" s="300">
        <f t="shared" si="58"/>
        <v>6.8460851019019053E-2</v>
      </c>
      <c r="M371" s="300">
        <f t="shared" si="58"/>
        <v>7.8729978671871897E-2</v>
      </c>
      <c r="N371" s="300">
        <f t="shared" si="58"/>
        <v>9.0539475472652675E-2</v>
      </c>
      <c r="O371" s="300">
        <f t="shared" si="58"/>
        <v>0.10412039679355056</v>
      </c>
      <c r="P371" s="302">
        <f t="shared" si="58"/>
        <v>0.11973845631258315</v>
      </c>
      <c r="Q371" s="303">
        <f t="shared" si="58"/>
        <v>0.13769922475947061</v>
      </c>
      <c r="R371" s="303">
        <f t="shared" si="58"/>
        <v>0.15835410847339121</v>
      </c>
      <c r="S371" s="303">
        <f t="shared" si="58"/>
        <v>0.18210722474439986</v>
      </c>
      <c r="T371" s="303">
        <f t="shared" si="58"/>
        <v>0.2094233084560598</v>
      </c>
      <c r="U371" s="303">
        <f t="shared" si="58"/>
        <v>0.24083680472446875</v>
      </c>
      <c r="V371" s="303">
        <f t="shared" si="58"/>
        <v>0.27696232543313909</v>
      </c>
    </row>
    <row r="372" spans="1:22" x14ac:dyDescent="0.25">
      <c r="B372" s="296">
        <v>30</v>
      </c>
      <c r="C372" s="299">
        <f t="shared" si="59"/>
        <v>1.6107349322933954E-2</v>
      </c>
      <c r="D372" s="300">
        <f t="shared" si="59"/>
        <v>1.8523451721374047E-2</v>
      </c>
      <c r="E372" s="300">
        <f t="shared" si="59"/>
        <v>2.1301969479580154E-2</v>
      </c>
      <c r="F372" s="300">
        <f t="shared" si="59"/>
        <v>2.4497264901517175E-2</v>
      </c>
      <c r="G372" s="300">
        <f t="shared" si="59"/>
        <v>2.8171854636744747E-2</v>
      </c>
      <c r="H372" s="300">
        <f t="shared" si="59"/>
        <v>3.2397632832256461E-2</v>
      </c>
      <c r="I372" s="300">
        <f t="shared" si="59"/>
        <v>3.725727775709492E-2</v>
      </c>
      <c r="J372" s="300">
        <f t="shared" si="59"/>
        <v>4.2845869420659162E-2</v>
      </c>
      <c r="K372" s="301">
        <f t="shared" si="59"/>
        <v>4.9272749833758026E-2</v>
      </c>
      <c r="L372" s="300">
        <f t="shared" si="58"/>
        <v>5.6663662308821729E-2</v>
      </c>
      <c r="M372" s="300">
        <f t="shared" si="58"/>
        <v>6.5163211655144992E-2</v>
      </c>
      <c r="N372" s="300">
        <f t="shared" si="58"/>
        <v>7.493769340341673E-2</v>
      </c>
      <c r="O372" s="300">
        <f t="shared" si="58"/>
        <v>8.6178347413929227E-2</v>
      </c>
      <c r="P372" s="302">
        <f t="shared" si="58"/>
        <v>9.910509952601862E-2</v>
      </c>
      <c r="Q372" s="303">
        <f t="shared" si="58"/>
        <v>0.1139708644549214</v>
      </c>
      <c r="R372" s="303">
        <f t="shared" si="58"/>
        <v>0.1310664941231596</v>
      </c>
      <c r="S372" s="303">
        <f t="shared" si="58"/>
        <v>0.15072646824163352</v>
      </c>
      <c r="T372" s="303">
        <f t="shared" si="58"/>
        <v>0.17333543847787855</v>
      </c>
      <c r="U372" s="303">
        <f t="shared" si="58"/>
        <v>0.19933575424956029</v>
      </c>
      <c r="V372" s="303">
        <f t="shared" si="58"/>
        <v>0.22923611738699434</v>
      </c>
    </row>
    <row r="373" spans="1:22" x14ac:dyDescent="0.25">
      <c r="B373" s="296">
        <v>40</v>
      </c>
      <c r="C373" s="299">
        <f t="shared" si="59"/>
        <v>1.4034518303507215E-2</v>
      </c>
      <c r="D373" s="300">
        <f t="shared" si="59"/>
        <v>1.6139696049033297E-2</v>
      </c>
      <c r="E373" s="300">
        <f t="shared" si="59"/>
        <v>1.856065045638829E-2</v>
      </c>
      <c r="F373" s="300">
        <f t="shared" si="59"/>
        <v>2.1344748024846528E-2</v>
      </c>
      <c r="G373" s="300">
        <f t="shared" si="59"/>
        <v>2.4546460228573506E-2</v>
      </c>
      <c r="H373" s="300">
        <f t="shared" si="59"/>
        <v>2.8228429262859525E-2</v>
      </c>
      <c r="I373" s="300">
        <f t="shared" si="59"/>
        <v>3.2462693652288453E-2</v>
      </c>
      <c r="J373" s="300">
        <f t="shared" si="59"/>
        <v>3.7332097700131718E-2</v>
      </c>
      <c r="K373" s="301">
        <f t="shared" si="59"/>
        <v>4.2931912355151473E-2</v>
      </c>
      <c r="L373" s="300">
        <f t="shared" si="58"/>
        <v>4.9371699208424186E-2</v>
      </c>
      <c r="M373" s="300">
        <f t="shared" si="58"/>
        <v>5.6777454089687804E-2</v>
      </c>
      <c r="N373" s="300">
        <f t="shared" si="58"/>
        <v>6.5294072203140985E-2</v>
      </c>
      <c r="O373" s="300">
        <f t="shared" si="58"/>
        <v>7.5088183033612116E-2</v>
      </c>
      <c r="P373" s="302">
        <f t="shared" si="58"/>
        <v>8.6351410488653926E-2</v>
      </c>
      <c r="Q373" s="303">
        <f t="shared" si="58"/>
        <v>9.9304122061952008E-2</v>
      </c>
      <c r="R373" s="303">
        <f t="shared" si="58"/>
        <v>0.11419974037124481</v>
      </c>
      <c r="S373" s="303">
        <f t="shared" si="58"/>
        <v>0.13132970142693148</v>
      </c>
      <c r="T373" s="303">
        <f t="shared" si="58"/>
        <v>0.15102915664097122</v>
      </c>
      <c r="U373" s="303">
        <f t="shared" si="58"/>
        <v>0.17368353013711693</v>
      </c>
      <c r="V373" s="303">
        <f t="shared" si="58"/>
        <v>0.19973605965768446</v>
      </c>
    </row>
    <row r="374" spans="1:22" x14ac:dyDescent="0.25">
      <c r="B374" s="296">
        <v>50</v>
      </c>
      <c r="C374" s="299">
        <f t="shared" si="59"/>
        <v>1.2695759925355158E-2</v>
      </c>
      <c r="D374" s="300">
        <f t="shared" si="59"/>
        <v>1.4600123914158433E-2</v>
      </c>
      <c r="E374" s="300">
        <f t="shared" si="59"/>
        <v>1.679014250128219E-2</v>
      </c>
      <c r="F374" s="300">
        <f t="shared" si="59"/>
        <v>1.9308663876474522E-2</v>
      </c>
      <c r="G374" s="300">
        <f t="shared" si="59"/>
        <v>2.2204963457945696E-2</v>
      </c>
      <c r="H374" s="300">
        <f t="shared" si="59"/>
        <v>2.553570797663755E-2</v>
      </c>
      <c r="I374" s="300">
        <f t="shared" si="59"/>
        <v>2.9366064173133179E-2</v>
      </c>
      <c r="J374" s="300">
        <f t="shared" si="59"/>
        <v>3.3770973799103154E-2</v>
      </c>
      <c r="K374" s="301">
        <f t="shared" si="59"/>
        <v>3.8836619868968622E-2</v>
      </c>
      <c r="L374" s="300">
        <f t="shared" si="58"/>
        <v>4.4662112849313915E-2</v>
      </c>
      <c r="M374" s="300">
        <f t="shared" si="58"/>
        <v>5.1361429776711001E-2</v>
      </c>
      <c r="N374" s="300">
        <f t="shared" si="58"/>
        <v>5.9065644243217641E-2</v>
      </c>
      <c r="O374" s="300">
        <f t="shared" si="58"/>
        <v>6.792549087970029E-2</v>
      </c>
      <c r="P374" s="302">
        <f t="shared" si="58"/>
        <v>7.8114314511655333E-2</v>
      </c>
      <c r="Q374" s="303">
        <f t="shared" si="58"/>
        <v>8.9831461688403613E-2</v>
      </c>
      <c r="R374" s="303">
        <f t="shared" si="58"/>
        <v>0.10330618094166416</v>
      </c>
      <c r="S374" s="303">
        <f t="shared" si="58"/>
        <v>0.11880210808291379</v>
      </c>
      <c r="T374" s="303">
        <f t="shared" si="58"/>
        <v>0.13662242429535082</v>
      </c>
      <c r="U374" s="303">
        <f t="shared" si="58"/>
        <v>0.15711578793965345</v>
      </c>
      <c r="V374" s="303">
        <f t="shared" si="58"/>
        <v>0.18068315613060143</v>
      </c>
    </row>
    <row r="375" spans="1:22" x14ac:dyDescent="0.25">
      <c r="B375" s="296">
        <v>60</v>
      </c>
      <c r="C375" s="299">
        <f t="shared" si="59"/>
        <v>1.1864867151538236E-2</v>
      </c>
      <c r="D375" s="300">
        <f t="shared" si="59"/>
        <v>1.3644597224268973E-2</v>
      </c>
      <c r="E375" s="300">
        <f t="shared" si="59"/>
        <v>1.5691286807909315E-2</v>
      </c>
      <c r="F375" s="300">
        <f t="shared" si="59"/>
        <v>1.8044979829095711E-2</v>
      </c>
      <c r="G375" s="300">
        <f t="shared" si="59"/>
        <v>2.0751726803460067E-2</v>
      </c>
      <c r="H375" s="300">
        <f t="shared" si="59"/>
        <v>2.386448582397907E-2</v>
      </c>
      <c r="I375" s="300">
        <f t="shared" si="59"/>
        <v>2.7444158697575934E-2</v>
      </c>
      <c r="J375" s="300">
        <f t="shared" si="59"/>
        <v>3.1560782502212323E-2</v>
      </c>
      <c r="K375" s="301">
        <f t="shared" si="59"/>
        <v>3.6294899877544168E-2</v>
      </c>
      <c r="L375" s="300">
        <f t="shared" si="58"/>
        <v>4.1739134859175783E-2</v>
      </c>
      <c r="M375" s="300">
        <f t="shared" si="58"/>
        <v>4.8000005088052154E-2</v>
      </c>
      <c r="N375" s="300">
        <f t="shared" si="58"/>
        <v>5.5200005851259976E-2</v>
      </c>
      <c r="O375" s="300">
        <f t="shared" si="58"/>
        <v>6.3480006728948962E-2</v>
      </c>
      <c r="P375" s="302">
        <f t="shared" si="58"/>
        <v>7.3002007738291297E-2</v>
      </c>
      <c r="Q375" s="303">
        <f t="shared" si="58"/>
        <v>8.3952308899034989E-2</v>
      </c>
      <c r="R375" s="303">
        <f t="shared" si="58"/>
        <v>9.654515523389022E-2</v>
      </c>
      <c r="S375" s="303">
        <f t="shared" si="58"/>
        <v>0.11102692851897378</v>
      </c>
      <c r="T375" s="303">
        <f t="shared" si="58"/>
        <v>0.12768096779681981</v>
      </c>
      <c r="U375" s="303">
        <f t="shared" si="58"/>
        <v>0.1468331129663428</v>
      </c>
      <c r="V375" s="303">
        <f t="shared" si="58"/>
        <v>0.1688580799112942</v>
      </c>
    </row>
    <row r="376" spans="1:22" x14ac:dyDescent="0.25">
      <c r="B376" s="310">
        <v>70</v>
      </c>
      <c r="C376" s="311">
        <f t="shared" si="59"/>
        <v>1.1082761665288047E-2</v>
      </c>
      <c r="D376" s="312">
        <f t="shared" si="59"/>
        <v>1.2745175915081251E-2</v>
      </c>
      <c r="E376" s="312">
        <f t="shared" si="59"/>
        <v>1.4656952302343438E-2</v>
      </c>
      <c r="F376" s="312">
        <f t="shared" si="59"/>
        <v>1.6855495147694955E-2</v>
      </c>
      <c r="G376" s="312">
        <f t="shared" si="59"/>
        <v>1.9383819419849194E-2</v>
      </c>
      <c r="H376" s="312">
        <f t="shared" si="59"/>
        <v>2.2291392332826572E-2</v>
      </c>
      <c r="I376" s="312">
        <f t="shared" si="59"/>
        <v>2.5635101182750558E-2</v>
      </c>
      <c r="J376" s="312">
        <f t="shared" si="59"/>
        <v>2.948036636016314E-2</v>
      </c>
      <c r="K376" s="313">
        <f t="shared" si="59"/>
        <v>3.3902421314187609E-2</v>
      </c>
      <c r="L376" s="312">
        <f t="shared" si="58"/>
        <v>3.8987784511315751E-2</v>
      </c>
      <c r="M376" s="312">
        <f t="shared" si="58"/>
        <v>4.483595218801311E-2</v>
      </c>
      <c r="N376" s="312">
        <f t="shared" si="58"/>
        <v>5.1561345016215086E-2</v>
      </c>
      <c r="O376" s="312">
        <f t="shared" si="58"/>
        <v>5.9295546768647338E-2</v>
      </c>
      <c r="P376" s="314">
        <f t="shared" si="58"/>
        <v>6.8189878783944433E-2</v>
      </c>
      <c r="Q376" s="309">
        <f t="shared" si="58"/>
        <v>7.8418360601536091E-2</v>
      </c>
      <c r="R376" s="309">
        <f t="shared" si="58"/>
        <v>9.0181114691766498E-2</v>
      </c>
      <c r="S376" s="309">
        <f t="shared" si="58"/>
        <v>0.10370828189553145</v>
      </c>
      <c r="T376" s="309">
        <f t="shared" si="58"/>
        <v>0.11926452417986118</v>
      </c>
      <c r="U376" s="309">
        <f t="shared" si="58"/>
        <v>0.13715420280684035</v>
      </c>
      <c r="V376" s="309">
        <f t="shared" si="58"/>
        <v>0.15772733322786636</v>
      </c>
    </row>
    <row r="377" spans="1:22" x14ac:dyDescent="0.25">
      <c r="D377" s="87"/>
      <c r="E377" s="87"/>
      <c r="F377" s="87"/>
      <c r="G377" s="87"/>
      <c r="H377" s="87"/>
      <c r="I377" s="87"/>
      <c r="J377" s="87"/>
      <c r="K377" s="315"/>
    </row>
    <row r="378" spans="1:22" x14ac:dyDescent="0.25">
      <c r="D378" s="87"/>
      <c r="E378" s="87"/>
      <c r="F378" s="87"/>
      <c r="G378" s="87"/>
      <c r="H378" s="87"/>
      <c r="I378" s="87"/>
      <c r="J378" s="87"/>
      <c r="K378" s="315"/>
      <c r="Q378" s="316"/>
    </row>
    <row r="379" spans="1:22" x14ac:dyDescent="0.25">
      <c r="D379" s="87"/>
      <c r="E379" s="87"/>
      <c r="F379" s="87"/>
      <c r="G379" s="87"/>
      <c r="H379" s="87"/>
      <c r="I379" s="87"/>
      <c r="J379" s="87"/>
      <c r="Q379" s="316"/>
    </row>
    <row r="380" spans="1:22" x14ac:dyDescent="0.25">
      <c r="B380" s="47"/>
      <c r="C380" s="47"/>
      <c r="D380" s="87"/>
      <c r="E380" s="87"/>
      <c r="F380" s="87"/>
      <c r="G380" s="87"/>
      <c r="H380" s="87"/>
      <c r="I380" s="87"/>
      <c r="J380" s="87"/>
      <c r="Q380" s="316"/>
    </row>
    <row r="381" spans="1:22" x14ac:dyDescent="0.25">
      <c r="A381" s="346" t="s">
        <v>28</v>
      </c>
      <c r="B381" s="317" t="s">
        <v>62</v>
      </c>
      <c r="C381" s="322">
        <v>0.9</v>
      </c>
      <c r="D381" s="87"/>
      <c r="E381" s="87"/>
      <c r="F381" s="87"/>
      <c r="G381" s="87"/>
      <c r="H381" s="87"/>
      <c r="I381" s="319" t="s">
        <v>64</v>
      </c>
      <c r="J381" s="320" t="s">
        <v>65</v>
      </c>
      <c r="K381" s="282"/>
      <c r="L381" s="67"/>
      <c r="N381" s="319" t="s">
        <v>66</v>
      </c>
      <c r="O381" s="320" t="s">
        <v>67</v>
      </c>
      <c r="P381" s="67"/>
      <c r="Q381" s="466" t="s">
        <v>263</v>
      </c>
    </row>
    <row r="382" spans="1:22" x14ac:dyDescent="0.25">
      <c r="B382" s="321" t="s">
        <v>43</v>
      </c>
      <c r="C382" s="322">
        <v>0.96</v>
      </c>
      <c r="D382" s="87"/>
      <c r="E382" s="76" t="s">
        <v>2</v>
      </c>
      <c r="F382" s="74"/>
      <c r="G382" s="74"/>
      <c r="I382" s="323" t="s">
        <v>68</v>
      </c>
      <c r="J382" s="182" t="s">
        <v>69</v>
      </c>
      <c r="K382" s="47"/>
      <c r="L382" s="70"/>
      <c r="N382" s="323" t="s">
        <v>70</v>
      </c>
      <c r="O382" s="182" t="s">
        <v>71</v>
      </c>
      <c r="P382" s="78"/>
      <c r="Q382" s="76"/>
      <c r="R382" s="365" t="s">
        <v>82</v>
      </c>
    </row>
    <row r="383" spans="1:22" x14ac:dyDescent="0.25">
      <c r="B383" s="317" t="s">
        <v>44</v>
      </c>
      <c r="C383" s="322">
        <v>85</v>
      </c>
      <c r="D383" s="87"/>
      <c r="E383" s="76">
        <v>1</v>
      </c>
      <c r="F383" s="234" t="s">
        <v>63</v>
      </c>
      <c r="G383" s="325">
        <f t="shared" ref="G383:G394" si="60">K365</f>
        <v>0.1114694996239116</v>
      </c>
      <c r="H383" s="345"/>
      <c r="I383" s="327">
        <f>C382*2.20462*25.4*12</f>
        <v>645.0894489599998</v>
      </c>
      <c r="J383" s="289">
        <f>(G383*C$381*SQRT(4*C$383*I$383/32.2)/12)</f>
        <v>0.68998366159227675</v>
      </c>
      <c r="K383" s="47"/>
      <c r="L383" s="70"/>
      <c r="N383" s="328">
        <v>1</v>
      </c>
      <c r="O383" s="329">
        <f t="shared" ref="O383:O394" si="61">N383*J383</f>
        <v>0.68998366159227675</v>
      </c>
      <c r="P383" s="330"/>
      <c r="Q383" s="84">
        <f t="shared" ref="Q383:Q394" si="62">K113</f>
        <v>0.69</v>
      </c>
      <c r="R383" s="501">
        <f>Q383/O383</f>
        <v>1.0000236794124739</v>
      </c>
    </row>
    <row r="384" spans="1:22" x14ac:dyDescent="0.25">
      <c r="B384" s="47"/>
      <c r="C384" s="47"/>
      <c r="D384" s="87"/>
      <c r="E384" s="76">
        <v>2</v>
      </c>
      <c r="F384" s="234" t="s">
        <v>63</v>
      </c>
      <c r="G384" s="289">
        <f t="shared" si="60"/>
        <v>0.1066229996402633</v>
      </c>
      <c r="I384" s="255"/>
      <c r="J384" s="289">
        <f t="shared" ref="J384:J394" si="63">(G384*C$381*SQRT(4*C$383*I$383/32.2)/12)</f>
        <v>0.65998437195783011</v>
      </c>
      <c r="K384" s="47"/>
      <c r="L384" s="70"/>
      <c r="N384" s="332">
        <v>2</v>
      </c>
      <c r="O384" s="193">
        <f t="shared" si="61"/>
        <v>1.3199687439156602</v>
      </c>
      <c r="P384" s="330"/>
      <c r="Q384" s="98">
        <f t="shared" si="62"/>
        <v>1.32</v>
      </c>
      <c r="R384" s="501">
        <f t="shared" ref="R384:R394" si="64">Q384/O384</f>
        <v>1.0000236794124739</v>
      </c>
    </row>
    <row r="385" spans="1:22" x14ac:dyDescent="0.25">
      <c r="B385" s="47"/>
      <c r="D385" s="87"/>
      <c r="E385" s="76">
        <v>3</v>
      </c>
      <c r="F385" s="234" t="s">
        <v>63</v>
      </c>
      <c r="G385" s="333">
        <f t="shared" si="60"/>
        <v>9.6929999672966616E-2</v>
      </c>
      <c r="I385" s="255"/>
      <c r="J385" s="289">
        <f t="shared" si="63"/>
        <v>0.59998579268893637</v>
      </c>
      <c r="K385" s="47"/>
      <c r="L385" s="70"/>
      <c r="N385" s="334">
        <v>3</v>
      </c>
      <c r="O385" s="335">
        <f t="shared" si="61"/>
        <v>1.799957378066809</v>
      </c>
      <c r="P385" s="330"/>
      <c r="Q385" s="105">
        <f t="shared" si="62"/>
        <v>1.8</v>
      </c>
      <c r="R385" s="501">
        <f t="shared" si="64"/>
        <v>1.0000236794124742</v>
      </c>
    </row>
    <row r="386" spans="1:22" x14ac:dyDescent="0.25">
      <c r="B386" s="47"/>
      <c r="E386" s="76">
        <v>4</v>
      </c>
      <c r="F386" s="234" t="s">
        <v>63</v>
      </c>
      <c r="G386" s="289">
        <f t="shared" si="60"/>
        <v>9.6122249675691898E-2</v>
      </c>
      <c r="I386" s="255"/>
      <c r="J386" s="289">
        <f t="shared" si="63"/>
        <v>0.59498591108319521</v>
      </c>
      <c r="K386" s="47"/>
      <c r="L386" s="70"/>
      <c r="N386" s="332">
        <v>4</v>
      </c>
      <c r="O386" s="193">
        <f t="shared" si="61"/>
        <v>2.3799436443327808</v>
      </c>
      <c r="P386" s="330"/>
      <c r="Q386" s="98">
        <f t="shared" si="62"/>
        <v>2.38</v>
      </c>
      <c r="R386" s="501">
        <f t="shared" si="64"/>
        <v>1.0000236794124739</v>
      </c>
    </row>
    <row r="387" spans="1:22" x14ac:dyDescent="0.25">
      <c r="B387" s="47"/>
      <c r="E387" s="76">
        <v>5</v>
      </c>
      <c r="F387" s="234" t="s">
        <v>63</v>
      </c>
      <c r="G387" s="289">
        <f t="shared" si="60"/>
        <v>9.3698999683867731E-2</v>
      </c>
      <c r="I387" s="255"/>
      <c r="J387" s="289">
        <f t="shared" si="63"/>
        <v>0.57998626626597183</v>
      </c>
      <c r="K387" s="47"/>
      <c r="L387" s="70"/>
      <c r="N387" s="332">
        <v>5</v>
      </c>
      <c r="O387" s="193">
        <f t="shared" si="61"/>
        <v>2.8999313313298591</v>
      </c>
      <c r="P387" s="330"/>
      <c r="Q387" s="98">
        <f t="shared" si="62"/>
        <v>2.9</v>
      </c>
      <c r="R387" s="501">
        <f t="shared" si="64"/>
        <v>1.0000236794124739</v>
      </c>
    </row>
    <row r="388" spans="1:22" x14ac:dyDescent="0.25">
      <c r="B388" s="47"/>
      <c r="C388" s="235"/>
      <c r="E388" s="76">
        <v>10</v>
      </c>
      <c r="F388" s="234" t="s">
        <v>63</v>
      </c>
      <c r="G388" s="333">
        <f t="shared" si="60"/>
        <v>7.9159499732922745E-2</v>
      </c>
      <c r="I388" s="255"/>
      <c r="J388" s="289">
        <f t="shared" si="63"/>
        <v>0.48998839736263139</v>
      </c>
      <c r="K388" s="47"/>
      <c r="L388" s="70"/>
      <c r="N388" s="334">
        <v>10</v>
      </c>
      <c r="O388" s="335">
        <f t="shared" si="61"/>
        <v>4.8998839736263138</v>
      </c>
      <c r="P388" s="330"/>
      <c r="Q388" s="105">
        <f t="shared" si="62"/>
        <v>4.9000000000000004</v>
      </c>
      <c r="R388" s="501">
        <f t="shared" si="64"/>
        <v>1.0000236794124742</v>
      </c>
    </row>
    <row r="389" spans="1:22" x14ac:dyDescent="0.25">
      <c r="B389" s="47"/>
      <c r="C389" s="47"/>
      <c r="E389" s="76">
        <v>20</v>
      </c>
      <c r="F389" s="234" t="s">
        <v>63</v>
      </c>
      <c r="G389" s="289">
        <f t="shared" si="60"/>
        <v>5.9531174799146998E-2</v>
      </c>
      <c r="I389" s="255"/>
      <c r="J389" s="289">
        <f t="shared" si="63"/>
        <v>0.36849127434312173</v>
      </c>
      <c r="K389" s="47"/>
      <c r="L389" s="70"/>
      <c r="N389" s="332">
        <v>20</v>
      </c>
      <c r="O389" s="193">
        <f t="shared" si="61"/>
        <v>7.3698254868624344</v>
      </c>
      <c r="P389" s="330"/>
      <c r="Q389" s="98">
        <f t="shared" si="62"/>
        <v>7.37</v>
      </c>
      <c r="R389" s="501">
        <f t="shared" si="64"/>
        <v>1.0000236794124742</v>
      </c>
    </row>
    <row r="390" spans="1:22" x14ac:dyDescent="0.25">
      <c r="E390" s="76">
        <v>30</v>
      </c>
      <c r="F390" s="234" t="s">
        <v>63</v>
      </c>
      <c r="G390" s="289">
        <f t="shared" si="60"/>
        <v>4.9272749833758026E-2</v>
      </c>
      <c r="I390" s="255"/>
      <c r="J390" s="289">
        <f t="shared" si="63"/>
        <v>0.30499277795020935</v>
      </c>
      <c r="K390" s="47"/>
      <c r="L390" s="70"/>
      <c r="N390" s="332">
        <v>30</v>
      </c>
      <c r="O390" s="193">
        <f t="shared" si="61"/>
        <v>9.1497833385062801</v>
      </c>
      <c r="P390" s="330"/>
      <c r="Q390" s="98">
        <f t="shared" si="62"/>
        <v>9.15</v>
      </c>
      <c r="R390" s="501">
        <f t="shared" si="64"/>
        <v>1.0000236794124739</v>
      </c>
    </row>
    <row r="391" spans="1:22" x14ac:dyDescent="0.25">
      <c r="E391" s="76">
        <v>40</v>
      </c>
      <c r="F391" s="234" t="s">
        <v>63</v>
      </c>
      <c r="G391" s="289">
        <f t="shared" si="60"/>
        <v>4.2931912355151473E-2</v>
      </c>
      <c r="I391" s="255"/>
      <c r="J391" s="289">
        <f t="shared" si="63"/>
        <v>0.26574370734514147</v>
      </c>
      <c r="K391" s="47"/>
      <c r="L391" s="70"/>
      <c r="N391" s="332">
        <v>40</v>
      </c>
      <c r="O391" s="193">
        <f t="shared" si="61"/>
        <v>10.629748293805658</v>
      </c>
      <c r="P391" s="330"/>
      <c r="Q391" s="98">
        <f t="shared" si="62"/>
        <v>10.63</v>
      </c>
      <c r="R391" s="501">
        <f t="shared" si="64"/>
        <v>1.0000236794124739</v>
      </c>
    </row>
    <row r="392" spans="1:22" x14ac:dyDescent="0.25">
      <c r="E392" s="76">
        <v>50</v>
      </c>
      <c r="F392" s="234" t="s">
        <v>63</v>
      </c>
      <c r="G392" s="289">
        <f t="shared" si="60"/>
        <v>3.8836619868968622E-2</v>
      </c>
      <c r="I392" s="255"/>
      <c r="J392" s="289">
        <f t="shared" si="63"/>
        <v>0.24039430760403382</v>
      </c>
      <c r="K392" s="47"/>
      <c r="L392" s="70"/>
      <c r="N392" s="332">
        <v>50</v>
      </c>
      <c r="O392" s="193">
        <f t="shared" si="61"/>
        <v>12.019715380201692</v>
      </c>
      <c r="P392" s="330"/>
      <c r="Q392" s="98">
        <f t="shared" si="62"/>
        <v>12.02</v>
      </c>
      <c r="R392" s="501">
        <f t="shared" si="64"/>
        <v>1.0000236794124739</v>
      </c>
    </row>
    <row r="393" spans="1:22" x14ac:dyDescent="0.25">
      <c r="E393" s="76">
        <v>60</v>
      </c>
      <c r="F393" s="234" t="s">
        <v>63</v>
      </c>
      <c r="G393" s="289">
        <f t="shared" si="60"/>
        <v>3.6294899877544168E-2</v>
      </c>
      <c r="I393" s="255"/>
      <c r="J393" s="289">
        <f t="shared" si="63"/>
        <v>0.22466134681796843</v>
      </c>
      <c r="K393" s="47"/>
      <c r="L393" s="70"/>
      <c r="N393" s="332">
        <v>60</v>
      </c>
      <c r="O393" s="193">
        <f t="shared" si="61"/>
        <v>13.479680809078106</v>
      </c>
      <c r="P393" s="330"/>
      <c r="Q393" s="98">
        <f t="shared" si="62"/>
        <v>13.48</v>
      </c>
      <c r="R393" s="501">
        <f t="shared" si="64"/>
        <v>1.0000236794124739</v>
      </c>
    </row>
    <row r="394" spans="1:22" x14ac:dyDescent="0.25">
      <c r="E394" s="76">
        <v>70</v>
      </c>
      <c r="F394" s="234" t="s">
        <v>63</v>
      </c>
      <c r="G394" s="333">
        <f t="shared" si="60"/>
        <v>3.3902421314187609E-2</v>
      </c>
      <c r="I394" s="260"/>
      <c r="J394" s="336">
        <f t="shared" si="63"/>
        <v>0.20985217368096368</v>
      </c>
      <c r="K394" s="145"/>
      <c r="L394" s="337"/>
      <c r="N394" s="338">
        <v>70</v>
      </c>
      <c r="O394" s="339">
        <f t="shared" si="61"/>
        <v>14.689652157667457</v>
      </c>
      <c r="P394" s="340"/>
      <c r="Q394" s="105">
        <f t="shared" si="62"/>
        <v>14.69</v>
      </c>
      <c r="R394" s="501">
        <f t="shared" si="64"/>
        <v>1.0000236794124742</v>
      </c>
    </row>
    <row r="395" spans="1:22" x14ac:dyDescent="0.25">
      <c r="Q395" s="98"/>
    </row>
    <row r="396" spans="1:22" x14ac:dyDescent="0.25">
      <c r="Q396" s="98"/>
    </row>
    <row r="397" spans="1:22" ht="15.75" thickBot="1" x14ac:dyDescent="0.3">
      <c r="A397" s="268"/>
      <c r="B397" s="268"/>
      <c r="C397" s="268"/>
      <c r="D397" s="268"/>
      <c r="E397" s="268"/>
      <c r="F397" s="268"/>
      <c r="G397" s="268"/>
      <c r="H397" s="268"/>
      <c r="I397" s="268"/>
      <c r="J397" s="268"/>
      <c r="K397" s="268"/>
      <c r="L397" s="268"/>
      <c r="M397" s="268"/>
      <c r="N397" s="268"/>
      <c r="O397" s="268"/>
      <c r="P397" s="268"/>
      <c r="Q397" s="165"/>
      <c r="R397" s="268"/>
      <c r="S397" s="268"/>
      <c r="T397" s="268"/>
      <c r="U397" s="268"/>
      <c r="V397" s="268"/>
    </row>
    <row r="398" spans="1:22" ht="15.75" thickTop="1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</row>
    <row r="399" spans="1:22" ht="15.75" thickBot="1" x14ac:dyDescent="0.3">
      <c r="C399"/>
      <c r="D399"/>
      <c r="E399"/>
    </row>
    <row r="400" spans="1:22" x14ac:dyDescent="0.25">
      <c r="B400" s="150"/>
      <c r="C400"/>
      <c r="D400"/>
      <c r="E400" s="532"/>
      <c r="F400" s="173"/>
      <c r="G400" s="173"/>
      <c r="H400" s="173"/>
      <c r="I400" s="533" t="s">
        <v>275</v>
      </c>
      <c r="J400" s="173"/>
      <c r="K400" s="534" t="s">
        <v>277</v>
      </c>
      <c r="L400" s="173"/>
      <c r="M400" s="173"/>
      <c r="N400" s="535" t="s">
        <v>276</v>
      </c>
      <c r="O400" s="173"/>
      <c r="P400" s="536" t="s">
        <v>265</v>
      </c>
    </row>
    <row r="401" spans="3:16" x14ac:dyDescent="0.25">
      <c r="C401"/>
      <c r="D401"/>
      <c r="E401" s="53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179"/>
    </row>
    <row r="402" spans="3:16" x14ac:dyDescent="0.25">
      <c r="C402"/>
      <c r="D402"/>
      <c r="E402" s="537"/>
      <c r="F402" s="289" t="str">
        <f>A218</f>
        <v>oall</v>
      </c>
      <c r="G402" s="349"/>
      <c r="H402" s="523"/>
      <c r="I402" s="349" t="str">
        <f t="shared" ref="I402:O402" si="65">I218</f>
        <v>soft-2</v>
      </c>
      <c r="J402" s="350" t="str">
        <f t="shared" si="65"/>
        <v>soft-1</v>
      </c>
      <c r="K402" s="522" t="str">
        <f t="shared" si="65"/>
        <v>soft</v>
      </c>
      <c r="L402" s="350" t="str">
        <f t="shared" si="65"/>
        <v>aver</v>
      </c>
      <c r="M402" s="350" t="str">
        <f t="shared" si="65"/>
        <v xml:space="preserve"> stiff</v>
      </c>
      <c r="N402" s="350" t="str">
        <f t="shared" si="65"/>
        <v xml:space="preserve"> stiff+1</v>
      </c>
      <c r="O402" s="351" t="str">
        <f t="shared" si="65"/>
        <v xml:space="preserve"> stiff+2</v>
      </c>
      <c r="P402" s="538"/>
    </row>
    <row r="403" spans="3:16" x14ac:dyDescent="0.25">
      <c r="C403"/>
      <c r="D403"/>
      <c r="E403" s="537"/>
      <c r="F403" s="289" t="str">
        <f>A219</f>
        <v>co wogas</v>
      </c>
      <c r="G403" s="352" t="str">
        <f t="shared" ref="G403" si="66">B219</f>
        <v>ips</v>
      </c>
      <c r="H403" s="524"/>
      <c r="I403" s="352" t="str">
        <f t="shared" ref="I403:O415" si="67">I219</f>
        <v>c coeff</v>
      </c>
      <c r="J403" s="336" t="str">
        <f t="shared" si="67"/>
        <v>c-zeta</v>
      </c>
      <c r="K403" s="336" t="str">
        <f t="shared" si="67"/>
        <v>c-zeta</v>
      </c>
      <c r="L403" s="336" t="str">
        <f t="shared" si="67"/>
        <v>c-zeta</v>
      </c>
      <c r="M403" s="336" t="str">
        <f t="shared" si="67"/>
        <v>c-zeta</v>
      </c>
      <c r="N403" s="336" t="str">
        <f t="shared" si="67"/>
        <v>c-zeta</v>
      </c>
      <c r="O403" s="353" t="str">
        <f t="shared" si="67"/>
        <v>c-zeta</v>
      </c>
      <c r="P403" s="539"/>
    </row>
    <row r="404" spans="3:16" x14ac:dyDescent="0.25">
      <c r="C404"/>
      <c r="D404"/>
      <c r="E404" s="537"/>
      <c r="F404" s="289"/>
      <c r="G404" s="354">
        <v>1</v>
      </c>
      <c r="H404" s="529"/>
      <c r="I404" s="553">
        <f t="shared" si="67"/>
        <v>0.41960245605121654</v>
      </c>
      <c r="J404" s="554">
        <f t="shared" si="67"/>
        <v>0.43407782462241573</v>
      </c>
      <c r="K404" s="554">
        <f t="shared" si="67"/>
        <v>0.4507244984792948</v>
      </c>
      <c r="L404" s="554">
        <f t="shared" si="67"/>
        <v>0.46986817341470571</v>
      </c>
      <c r="M404" s="554">
        <f t="shared" si="67"/>
        <v>0.49188339959042815</v>
      </c>
      <c r="N404" s="554">
        <f t="shared" si="67"/>
        <v>0.51720090969250909</v>
      </c>
      <c r="O404" s="555">
        <f t="shared" si="67"/>
        <v>0.54631604630990216</v>
      </c>
      <c r="P404" s="538"/>
    </row>
    <row r="405" spans="3:16" x14ac:dyDescent="0.25">
      <c r="C405"/>
      <c r="D405"/>
      <c r="E405" s="551" t="s">
        <v>280</v>
      </c>
      <c r="F405" s="540"/>
      <c r="G405" s="357">
        <v>2</v>
      </c>
      <c r="H405" s="530"/>
      <c r="I405" s="556">
        <f t="shared" si="67"/>
        <v>0.24828005587309973</v>
      </c>
      <c r="J405" s="557">
        <f t="shared" si="67"/>
        <v>0.26128956433582307</v>
      </c>
      <c r="K405" s="558">
        <f t="shared" si="67"/>
        <v>0.27625049906795485</v>
      </c>
      <c r="L405" s="557">
        <f t="shared" si="67"/>
        <v>0.29345557400990646</v>
      </c>
      <c r="M405" s="557">
        <f t="shared" si="67"/>
        <v>0.31324141019315072</v>
      </c>
      <c r="N405" s="557">
        <f t="shared" si="67"/>
        <v>0.33599512180388164</v>
      </c>
      <c r="O405" s="559">
        <f t="shared" si="67"/>
        <v>0.36216189015622224</v>
      </c>
      <c r="P405" s="541"/>
    </row>
    <row r="406" spans="3:16" x14ac:dyDescent="0.25">
      <c r="C406"/>
      <c r="D406"/>
      <c r="E406" s="537"/>
      <c r="F406" s="289"/>
      <c r="G406" s="357">
        <v>3</v>
      </c>
      <c r="H406" s="530"/>
      <c r="I406" s="556">
        <f t="shared" si="67"/>
        <v>0.18506483869507803</v>
      </c>
      <c r="J406" s="557">
        <f t="shared" si="67"/>
        <v>0.19666956455384532</v>
      </c>
      <c r="K406" s="558">
        <f t="shared" si="67"/>
        <v>0.2100149992914277</v>
      </c>
      <c r="L406" s="557">
        <f t="shared" si="67"/>
        <v>0.22536224923964734</v>
      </c>
      <c r="M406" s="557">
        <f t="shared" si="67"/>
        <v>0.24301158668010003</v>
      </c>
      <c r="N406" s="557">
        <f t="shared" si="67"/>
        <v>0.26330832473662058</v>
      </c>
      <c r="O406" s="559">
        <f t="shared" si="67"/>
        <v>0.28664957350161924</v>
      </c>
      <c r="P406" s="541"/>
    </row>
    <row r="407" spans="3:16" x14ac:dyDescent="0.25">
      <c r="C407"/>
      <c r="D407"/>
      <c r="E407" s="537"/>
      <c r="F407" s="289"/>
      <c r="G407" s="357">
        <v>4</v>
      </c>
      <c r="H407" s="530"/>
      <c r="I407" s="556">
        <f t="shared" si="67"/>
        <v>0.15712188037725688</v>
      </c>
      <c r="J407" s="557">
        <f t="shared" si="67"/>
        <v>0.16857391247472456</v>
      </c>
      <c r="K407" s="558">
        <f t="shared" si="67"/>
        <v>0.1817437493868124</v>
      </c>
      <c r="L407" s="557">
        <f t="shared" si="67"/>
        <v>0.19688906183571345</v>
      </c>
      <c r="M407" s="557">
        <f t="shared" si="67"/>
        <v>0.21430617115194961</v>
      </c>
      <c r="N407" s="557">
        <f t="shared" si="67"/>
        <v>0.2343358468656212</v>
      </c>
      <c r="O407" s="559">
        <f t="shared" si="67"/>
        <v>0.25736997393634353</v>
      </c>
      <c r="P407" s="541"/>
    </row>
    <row r="408" spans="3:16" x14ac:dyDescent="0.25">
      <c r="C408"/>
      <c r="D408"/>
      <c r="E408" s="537"/>
      <c r="F408" s="540"/>
      <c r="G408" s="357">
        <v>5</v>
      </c>
      <c r="H408" s="530"/>
      <c r="I408" s="556">
        <f t="shared" si="67"/>
        <v>0.13986748535040555</v>
      </c>
      <c r="J408" s="557">
        <f t="shared" si="67"/>
        <v>0.1511546081856697</v>
      </c>
      <c r="K408" s="558">
        <f t="shared" si="67"/>
        <v>0.16413479944622347</v>
      </c>
      <c r="L408" s="557">
        <f t="shared" si="67"/>
        <v>0.17906201939586036</v>
      </c>
      <c r="M408" s="557">
        <f t="shared" si="67"/>
        <v>0.19622832233794268</v>
      </c>
      <c r="N408" s="557">
        <f t="shared" si="67"/>
        <v>0.21596957072133743</v>
      </c>
      <c r="O408" s="559">
        <f t="shared" si="67"/>
        <v>0.23867200636224134</v>
      </c>
      <c r="P408" s="541"/>
    </row>
    <row r="409" spans="3:16" x14ac:dyDescent="0.25">
      <c r="C409"/>
      <c r="D409"/>
      <c r="E409" s="537"/>
      <c r="F409" s="289"/>
      <c r="G409" s="357">
        <v>10</v>
      </c>
      <c r="H409" s="530"/>
      <c r="I409" s="560">
        <f t="shared" si="67"/>
        <v>0.10218266506167181</v>
      </c>
      <c r="J409" s="561">
        <f t="shared" si="67"/>
        <v>0.11266356483727426</v>
      </c>
      <c r="K409" s="561">
        <f t="shared" si="67"/>
        <v>0.12471659957921706</v>
      </c>
      <c r="L409" s="561">
        <f t="shared" si="67"/>
        <v>0.13857758953245125</v>
      </c>
      <c r="M409" s="561">
        <f t="shared" si="67"/>
        <v>0.15451772797867061</v>
      </c>
      <c r="N409" s="561">
        <f t="shared" si="67"/>
        <v>0.17284888719182287</v>
      </c>
      <c r="O409" s="562">
        <f t="shared" si="67"/>
        <v>0.19392972028694794</v>
      </c>
      <c r="P409" s="541"/>
    </row>
    <row r="410" spans="3:16" x14ac:dyDescent="0.25">
      <c r="C410"/>
      <c r="D410"/>
      <c r="E410" s="537"/>
      <c r="F410" s="289"/>
      <c r="G410" s="357">
        <v>20</v>
      </c>
      <c r="H410" s="530"/>
      <c r="I410" s="556">
        <f t="shared" si="67"/>
        <v>7.3140311662493726E-2</v>
      </c>
      <c r="J410" s="557">
        <f t="shared" si="67"/>
        <v>8.168810842004362E-2</v>
      </c>
      <c r="K410" s="558">
        <f t="shared" si="67"/>
        <v>9.1518074691225984E-2</v>
      </c>
      <c r="L410" s="557">
        <f t="shared" si="67"/>
        <v>0.10282253590308571</v>
      </c>
      <c r="M410" s="557">
        <f t="shared" si="67"/>
        <v>0.1158226662967244</v>
      </c>
      <c r="N410" s="557">
        <f t="shared" si="67"/>
        <v>0.13077281624940887</v>
      </c>
      <c r="O410" s="559">
        <f t="shared" si="67"/>
        <v>0.14796548869499607</v>
      </c>
      <c r="P410" s="541"/>
    </row>
    <row r="411" spans="3:16" x14ac:dyDescent="0.25">
      <c r="C411"/>
      <c r="D411"/>
      <c r="E411" s="537"/>
      <c r="F411" s="289"/>
      <c r="G411" s="357">
        <v>30</v>
      </c>
      <c r="H411" s="530"/>
      <c r="I411" s="556">
        <f t="shared" si="67"/>
        <v>6.4355330595725166E-2</v>
      </c>
      <c r="J411" s="557">
        <f t="shared" si="67"/>
        <v>7.2393130190534491E-2</v>
      </c>
      <c r="K411" s="558">
        <f t="shared" si="67"/>
        <v>8.1636599724565218E-2</v>
      </c>
      <c r="L411" s="557">
        <f t="shared" si="67"/>
        <v>9.2266589688700565E-2</v>
      </c>
      <c r="M411" s="557">
        <f t="shared" si="67"/>
        <v>0.10449107814745619</v>
      </c>
      <c r="N411" s="557">
        <f t="shared" si="67"/>
        <v>0.11854923987502518</v>
      </c>
      <c r="O411" s="559">
        <f t="shared" si="67"/>
        <v>0.13471612586172949</v>
      </c>
      <c r="P411" s="541"/>
    </row>
    <row r="412" spans="3:16" x14ac:dyDescent="0.25">
      <c r="C412"/>
      <c r="D412"/>
      <c r="E412" s="537"/>
      <c r="F412" s="289"/>
      <c r="G412" s="357">
        <v>40</v>
      </c>
      <c r="H412" s="530"/>
      <c r="I412" s="556">
        <f t="shared" si="67"/>
        <v>6.0512537603019341E-2</v>
      </c>
      <c r="J412" s="557">
        <f t="shared" si="67"/>
        <v>6.8377793247560159E-2</v>
      </c>
      <c r="K412" s="558">
        <f t="shared" si="67"/>
        <v>7.74228372387821E-2</v>
      </c>
      <c r="L412" s="557">
        <f t="shared" si="67"/>
        <v>8.7824637828687324E-2</v>
      </c>
      <c r="M412" s="557">
        <f t="shared" si="67"/>
        <v>9.9786708507078312E-2</v>
      </c>
      <c r="N412" s="557">
        <f t="shared" si="67"/>
        <v>0.11354308978722799</v>
      </c>
      <c r="O412" s="559">
        <f t="shared" si="67"/>
        <v>0.12936292825940007</v>
      </c>
      <c r="P412" s="541"/>
    </row>
    <row r="413" spans="3:16" x14ac:dyDescent="0.25">
      <c r="C413"/>
      <c r="D413"/>
      <c r="E413" s="537"/>
      <c r="F413" s="289"/>
      <c r="G413" s="357">
        <v>50</v>
      </c>
      <c r="H413" s="530"/>
      <c r="I413" s="556">
        <f t="shared" si="67"/>
        <v>5.8817636852594106E-2</v>
      </c>
      <c r="J413" s="557">
        <f t="shared" si="67"/>
        <v>6.6670982383753546E-2</v>
      </c>
      <c r="K413" s="558">
        <f t="shared" si="67"/>
        <v>7.5702329744586933E-2</v>
      </c>
      <c r="L413" s="557">
        <f t="shared" si="67"/>
        <v>8.608837920954529E-2</v>
      </c>
      <c r="M413" s="557">
        <f t="shared" si="67"/>
        <v>9.8032336094247413E-2</v>
      </c>
      <c r="N413" s="557">
        <f t="shared" si="67"/>
        <v>0.11176788651165485</v>
      </c>
      <c r="O413" s="559">
        <f t="shared" si="67"/>
        <v>0.12756376949167342</v>
      </c>
      <c r="P413" s="541"/>
    </row>
    <row r="414" spans="3:16" x14ac:dyDescent="0.25">
      <c r="C414"/>
      <c r="D414"/>
      <c r="E414" s="537"/>
      <c r="F414" s="289"/>
      <c r="G414" s="357">
        <v>60</v>
      </c>
      <c r="H414" s="530"/>
      <c r="I414" s="556">
        <f t="shared" si="67"/>
        <v>5.9723619836304892E-2</v>
      </c>
      <c r="J414" s="557">
        <f t="shared" si="67"/>
        <v>6.7874412814475912E-2</v>
      </c>
      <c r="K414" s="558">
        <f t="shared" si="67"/>
        <v>7.724782473937257E-2</v>
      </c>
      <c r="L414" s="557">
        <f t="shared" si="67"/>
        <v>8.802724845300372E-2</v>
      </c>
      <c r="M414" s="557">
        <f t="shared" si="67"/>
        <v>0.10042358572367956</v>
      </c>
      <c r="N414" s="557">
        <f t="shared" si="67"/>
        <v>0.11467937358495676</v>
      </c>
      <c r="O414" s="559">
        <f t="shared" si="67"/>
        <v>0.13107352962542557</v>
      </c>
      <c r="P414" s="541"/>
    </row>
    <row r="415" spans="3:16" x14ac:dyDescent="0.25">
      <c r="C415"/>
      <c r="D415"/>
      <c r="E415" s="537"/>
      <c r="F415" s="289"/>
      <c r="G415" s="359">
        <v>70</v>
      </c>
      <c r="H415" s="531"/>
      <c r="I415" s="563">
        <f t="shared" si="67"/>
        <v>6.0021736227413573E-2</v>
      </c>
      <c r="J415" s="564">
        <f t="shared" si="67"/>
        <v>6.8332639521004435E-2</v>
      </c>
      <c r="K415" s="564">
        <f t="shared" si="67"/>
        <v>7.7890178308633887E-2</v>
      </c>
      <c r="L415" s="564">
        <f t="shared" si="67"/>
        <v>8.8881347914407771E-2</v>
      </c>
      <c r="M415" s="564">
        <f t="shared" si="67"/>
        <v>0.10152119296104774</v>
      </c>
      <c r="N415" s="564">
        <f t="shared" si="67"/>
        <v>0.11605701476468371</v>
      </c>
      <c r="O415" s="565">
        <f t="shared" si="67"/>
        <v>0.13277320983886506</v>
      </c>
      <c r="P415" s="539"/>
    </row>
    <row r="416" spans="3:16" x14ac:dyDescent="0.25">
      <c r="C416"/>
      <c r="D416"/>
      <c r="E416" s="537"/>
      <c r="F416" s="47"/>
      <c r="G416" s="47"/>
      <c r="H416" s="542"/>
      <c r="I416" s="47"/>
      <c r="J416" s="47"/>
      <c r="K416" s="47"/>
      <c r="L416" s="47"/>
      <c r="M416" s="47"/>
      <c r="N416" s="47"/>
      <c r="O416" s="47"/>
      <c r="P416" s="543"/>
    </row>
    <row r="417" spans="3:16" x14ac:dyDescent="0.25">
      <c r="C417"/>
      <c r="D417"/>
      <c r="E417" s="537"/>
      <c r="F417" s="289" t="str">
        <f>A298</f>
        <v>mv</v>
      </c>
      <c r="G417" s="349"/>
      <c r="H417" s="529"/>
      <c r="I417" s="349" t="str">
        <f t="shared" ref="I417:J430" si="68">I298</f>
        <v>soft-2</v>
      </c>
      <c r="J417" s="350" t="str">
        <f t="shared" si="68"/>
        <v>soft-1</v>
      </c>
      <c r="K417" s="522" t="s">
        <v>5</v>
      </c>
      <c r="L417" s="350" t="str">
        <f t="shared" ref="L417:O430" si="69">L298</f>
        <v>aver</v>
      </c>
      <c r="M417" s="350" t="str">
        <f t="shared" si="69"/>
        <v xml:space="preserve"> stiff</v>
      </c>
      <c r="N417" s="350" t="str">
        <f t="shared" si="69"/>
        <v xml:space="preserve"> stiff+1</v>
      </c>
      <c r="O417" s="351" t="str">
        <f t="shared" si="69"/>
        <v xml:space="preserve"> stiff+2</v>
      </c>
      <c r="P417" s="538"/>
    </row>
    <row r="418" spans="3:16" x14ac:dyDescent="0.25">
      <c r="C418"/>
      <c r="D418"/>
      <c r="E418" s="537"/>
      <c r="F418" s="289"/>
      <c r="G418" s="352" t="str">
        <f t="shared" ref="G418" si="70">B299</f>
        <v>ips</v>
      </c>
      <c r="H418" s="531"/>
      <c r="I418" s="352" t="str">
        <f t="shared" si="68"/>
        <v>c coeff</v>
      </c>
      <c r="J418" s="336" t="str">
        <f t="shared" si="68"/>
        <v>c-zeta</v>
      </c>
      <c r="K418" s="336" t="str">
        <f t="shared" ref="K418:K430" si="71">K299</f>
        <v>c-zeta</v>
      </c>
      <c r="L418" s="336" t="str">
        <f t="shared" si="69"/>
        <v>c-zeta</v>
      </c>
      <c r="M418" s="336" t="str">
        <f t="shared" si="69"/>
        <v>c-zeta</v>
      </c>
      <c r="N418" s="336" t="str">
        <f t="shared" si="69"/>
        <v>c-zeta</v>
      </c>
      <c r="O418" s="353" t="str">
        <f t="shared" si="69"/>
        <v>c-zeta</v>
      </c>
      <c r="P418" s="539"/>
    </row>
    <row r="419" spans="3:16" x14ac:dyDescent="0.25">
      <c r="C419"/>
      <c r="D419"/>
      <c r="E419" s="537"/>
      <c r="F419" s="289"/>
      <c r="G419" s="354">
        <v>1</v>
      </c>
      <c r="H419" s="529"/>
      <c r="I419" s="525">
        <f t="shared" si="68"/>
        <v>1.2215500903965551E-2</v>
      </c>
      <c r="J419" s="355">
        <f t="shared" si="68"/>
        <v>1.404782603956038E-2</v>
      </c>
      <c r="K419" s="355">
        <f t="shared" si="71"/>
        <v>1.6154999945494439E-2</v>
      </c>
      <c r="L419" s="355">
        <f t="shared" si="69"/>
        <v>1.8578249937318599E-2</v>
      </c>
      <c r="M419" s="355">
        <f t="shared" si="69"/>
        <v>2.1364987427916388E-2</v>
      </c>
      <c r="N419" s="355">
        <f t="shared" si="69"/>
        <v>2.4569735542103843E-2</v>
      </c>
      <c r="O419" s="356">
        <f t="shared" si="69"/>
        <v>2.825519587341942E-2</v>
      </c>
      <c r="P419" s="538"/>
    </row>
    <row r="420" spans="3:16" x14ac:dyDescent="0.25">
      <c r="C420"/>
      <c r="D420"/>
      <c r="E420" s="551" t="s">
        <v>278</v>
      </c>
      <c r="F420" s="540"/>
      <c r="G420" s="357">
        <v>2</v>
      </c>
      <c r="H420" s="530"/>
      <c r="I420" s="526">
        <f t="shared" si="68"/>
        <v>6.1077504519827753E-3</v>
      </c>
      <c r="J420" s="289">
        <f t="shared" si="68"/>
        <v>7.0239130197801902E-3</v>
      </c>
      <c r="K420" s="325">
        <f t="shared" si="71"/>
        <v>8.0774999727472197E-3</v>
      </c>
      <c r="L420" s="289">
        <f t="shared" si="69"/>
        <v>9.2891249686592996E-3</v>
      </c>
      <c r="M420" s="289">
        <f t="shared" si="69"/>
        <v>1.0682493713958194E-2</v>
      </c>
      <c r="N420" s="289">
        <f t="shared" si="69"/>
        <v>1.2284867771051922E-2</v>
      </c>
      <c r="O420" s="290">
        <f t="shared" si="69"/>
        <v>1.412759793670971E-2</v>
      </c>
      <c r="P420" s="541"/>
    </row>
    <row r="421" spans="3:16" x14ac:dyDescent="0.25">
      <c r="C421"/>
      <c r="D421"/>
      <c r="E421" s="537"/>
      <c r="F421" s="289"/>
      <c r="G421" s="357">
        <v>3</v>
      </c>
      <c r="H421" s="530"/>
      <c r="I421" s="526">
        <f t="shared" si="68"/>
        <v>4.071833634655183E-3</v>
      </c>
      <c r="J421" s="289">
        <f t="shared" si="68"/>
        <v>4.6826086798534604E-3</v>
      </c>
      <c r="K421" s="325">
        <f t="shared" si="71"/>
        <v>5.3849999818314787E-3</v>
      </c>
      <c r="L421" s="289">
        <f t="shared" si="69"/>
        <v>6.1927499791061998E-3</v>
      </c>
      <c r="M421" s="289">
        <f t="shared" si="69"/>
        <v>7.1216624759721297E-3</v>
      </c>
      <c r="N421" s="289">
        <f t="shared" si="69"/>
        <v>8.1899118473679478E-3</v>
      </c>
      <c r="O421" s="290">
        <f t="shared" si="69"/>
        <v>9.4183986244731396E-3</v>
      </c>
      <c r="P421" s="541"/>
    </row>
    <row r="422" spans="3:16" x14ac:dyDescent="0.25">
      <c r="C422"/>
      <c r="D422"/>
      <c r="E422" s="537"/>
      <c r="F422" s="289"/>
      <c r="G422" s="357">
        <v>4</v>
      </c>
      <c r="H422" s="530"/>
      <c r="I422" s="526">
        <f t="shared" si="68"/>
        <v>3.6646502711896647E-3</v>
      </c>
      <c r="J422" s="289">
        <f t="shared" si="68"/>
        <v>4.2143478118681146E-3</v>
      </c>
      <c r="K422" s="325">
        <f t="shared" si="71"/>
        <v>4.846499983648331E-3</v>
      </c>
      <c r="L422" s="289">
        <f t="shared" si="69"/>
        <v>5.5734749811955798E-3</v>
      </c>
      <c r="M422" s="289">
        <f t="shared" si="69"/>
        <v>6.4094962283749168E-3</v>
      </c>
      <c r="N422" s="289">
        <f t="shared" si="69"/>
        <v>7.3709206626311535E-3</v>
      </c>
      <c r="O422" s="290">
        <f t="shared" si="69"/>
        <v>8.4765587620258265E-3</v>
      </c>
      <c r="P422" s="541"/>
    </row>
    <row r="423" spans="3:16" x14ac:dyDescent="0.25">
      <c r="C423"/>
      <c r="D423"/>
      <c r="E423" s="537"/>
      <c r="F423" s="289"/>
      <c r="G423" s="357">
        <v>5</v>
      </c>
      <c r="H423" s="530"/>
      <c r="I423" s="526">
        <f t="shared" si="68"/>
        <v>4.397580325427598E-3</v>
      </c>
      <c r="J423" s="289">
        <f t="shared" si="68"/>
        <v>5.0572173742417367E-3</v>
      </c>
      <c r="K423" s="325">
        <f t="shared" si="71"/>
        <v>5.8157999803779966E-3</v>
      </c>
      <c r="L423" s="289">
        <f t="shared" si="69"/>
        <v>6.6881699774346964E-3</v>
      </c>
      <c r="M423" s="289">
        <f t="shared" si="69"/>
        <v>7.6913954740499002E-3</v>
      </c>
      <c r="N423" s="289">
        <f t="shared" si="69"/>
        <v>8.8451047951573838E-3</v>
      </c>
      <c r="O423" s="290">
        <f t="shared" si="69"/>
        <v>1.0171870514430992E-2</v>
      </c>
      <c r="P423" s="541"/>
    </row>
    <row r="424" spans="3:16" x14ac:dyDescent="0.25">
      <c r="C424"/>
      <c r="D424"/>
      <c r="E424" s="537"/>
      <c r="F424" s="289"/>
      <c r="G424" s="357">
        <v>10</v>
      </c>
      <c r="H424" s="530"/>
      <c r="I424" s="527">
        <f t="shared" si="68"/>
        <v>1.0016710741251749E-2</v>
      </c>
      <c r="J424" s="333">
        <f t="shared" si="68"/>
        <v>1.151921735243951E-2</v>
      </c>
      <c r="K424" s="333">
        <f t="shared" si="71"/>
        <v>1.3247099955305435E-2</v>
      </c>
      <c r="L424" s="333">
        <f t="shared" si="69"/>
        <v>1.5234164948601251E-2</v>
      </c>
      <c r="M424" s="333">
        <f t="shared" si="69"/>
        <v>1.7519289690891438E-2</v>
      </c>
      <c r="N424" s="333">
        <f t="shared" si="69"/>
        <v>2.0147183144525151E-2</v>
      </c>
      <c r="O424" s="358">
        <f t="shared" si="69"/>
        <v>2.3169260616203925E-2</v>
      </c>
      <c r="P424" s="541"/>
    </row>
    <row r="425" spans="3:16" x14ac:dyDescent="0.25">
      <c r="C425"/>
      <c r="D425"/>
      <c r="E425" s="537"/>
      <c r="F425" s="289"/>
      <c r="G425" s="357">
        <v>20</v>
      </c>
      <c r="H425" s="530"/>
      <c r="I425" s="526">
        <f t="shared" si="68"/>
        <v>1.1971190885886239E-2</v>
      </c>
      <c r="J425" s="289">
        <f t="shared" si="68"/>
        <v>1.3766869518769173E-2</v>
      </c>
      <c r="K425" s="325">
        <f t="shared" si="71"/>
        <v>1.5831899946584547E-2</v>
      </c>
      <c r="L425" s="289">
        <f t="shared" si="69"/>
        <v>1.8206684938572228E-2</v>
      </c>
      <c r="M425" s="289">
        <f t="shared" si="69"/>
        <v>2.0937687679358066E-2</v>
      </c>
      <c r="N425" s="289">
        <f t="shared" si="69"/>
        <v>2.4078340831261768E-2</v>
      </c>
      <c r="O425" s="290">
        <f t="shared" si="69"/>
        <v>2.769009195595103E-2</v>
      </c>
      <c r="P425" s="541"/>
    </row>
    <row r="426" spans="3:16" x14ac:dyDescent="0.25">
      <c r="C426"/>
      <c r="D426"/>
      <c r="E426" s="537"/>
      <c r="F426" s="289"/>
      <c r="G426" s="357">
        <v>30</v>
      </c>
      <c r="H426" s="530"/>
      <c r="I426" s="526">
        <f t="shared" si="68"/>
        <v>1.6328052874967285E-2</v>
      </c>
      <c r="J426" s="289">
        <f t="shared" si="68"/>
        <v>1.8777260806212375E-2</v>
      </c>
      <c r="K426" s="325">
        <f t="shared" si="71"/>
        <v>2.1593849927144231E-2</v>
      </c>
      <c r="L426" s="289">
        <f t="shared" si="69"/>
        <v>2.4832927416215862E-2</v>
      </c>
      <c r="M426" s="289">
        <f t="shared" si="69"/>
        <v>2.8557866528648241E-2</v>
      </c>
      <c r="N426" s="289">
        <f t="shared" si="69"/>
        <v>3.2841546507945477E-2</v>
      </c>
      <c r="O426" s="290">
        <f t="shared" si="69"/>
        <v>3.7767778484137302E-2</v>
      </c>
      <c r="P426" s="541"/>
    </row>
    <row r="427" spans="3:16" x14ac:dyDescent="0.25">
      <c r="C427"/>
      <c r="D427"/>
      <c r="E427" s="537"/>
      <c r="F427" s="289"/>
      <c r="G427" s="357">
        <v>40</v>
      </c>
      <c r="H427" s="530"/>
      <c r="I427" s="526">
        <f t="shared" si="68"/>
        <v>1.9972343977983673E-2</v>
      </c>
      <c r="J427" s="289">
        <f t="shared" si="68"/>
        <v>2.296819557468122E-2</v>
      </c>
      <c r="K427" s="325">
        <f t="shared" si="71"/>
        <v>2.6413424910883405E-2</v>
      </c>
      <c r="L427" s="289">
        <f t="shared" si="69"/>
        <v>3.037543864751591E-2</v>
      </c>
      <c r="M427" s="289">
        <f t="shared" si="69"/>
        <v>3.4931754444643297E-2</v>
      </c>
      <c r="N427" s="289">
        <f t="shared" si="69"/>
        <v>4.0171517611339795E-2</v>
      </c>
      <c r="O427" s="290">
        <f t="shared" si="69"/>
        <v>4.6197245253040753E-2</v>
      </c>
      <c r="P427" s="541"/>
    </row>
    <row r="428" spans="3:16" x14ac:dyDescent="0.25">
      <c r="C428"/>
      <c r="D428"/>
      <c r="E428" s="537"/>
      <c r="F428" s="289"/>
      <c r="G428" s="357">
        <v>50</v>
      </c>
      <c r="H428" s="530"/>
      <c r="I428" s="526">
        <f t="shared" si="68"/>
        <v>2.2989572701263158E-2</v>
      </c>
      <c r="J428" s="289">
        <f t="shared" si="68"/>
        <v>2.6438008606452637E-2</v>
      </c>
      <c r="K428" s="325">
        <f t="shared" si="71"/>
        <v>3.0403709897420531E-2</v>
      </c>
      <c r="L428" s="289">
        <f t="shared" si="69"/>
        <v>3.4964266382033607E-2</v>
      </c>
      <c r="M428" s="289">
        <f t="shared" si="69"/>
        <v>4.0208906339338643E-2</v>
      </c>
      <c r="N428" s="289">
        <f t="shared" si="69"/>
        <v>4.6240242290239437E-2</v>
      </c>
      <c r="O428" s="290">
        <f t="shared" si="69"/>
        <v>5.3176278633775352E-2</v>
      </c>
      <c r="P428" s="541"/>
    </row>
    <row r="429" spans="3:16" x14ac:dyDescent="0.25">
      <c r="C429"/>
      <c r="D429"/>
      <c r="E429" s="537"/>
      <c r="F429" s="289"/>
      <c r="G429" s="357">
        <v>60</v>
      </c>
      <c r="H429" s="530"/>
      <c r="I429" s="526">
        <f t="shared" si="68"/>
        <v>2.6894461156897486E-2</v>
      </c>
      <c r="J429" s="289">
        <f t="shared" si="68"/>
        <v>3.0928630330432104E-2</v>
      </c>
      <c r="K429" s="325">
        <f t="shared" si="71"/>
        <v>3.5567924879996916E-2</v>
      </c>
      <c r="L429" s="289">
        <f t="shared" si="69"/>
        <v>4.0903113611996451E-2</v>
      </c>
      <c r="M429" s="289">
        <f t="shared" si="69"/>
        <v>4.7038580653795924E-2</v>
      </c>
      <c r="N429" s="289">
        <f t="shared" si="69"/>
        <v>5.4094367751865303E-2</v>
      </c>
      <c r="O429" s="290">
        <f t="shared" si="69"/>
        <v>6.2208522914645098E-2</v>
      </c>
      <c r="P429" s="541"/>
    </row>
    <row r="430" spans="3:16" x14ac:dyDescent="0.25">
      <c r="C430"/>
      <c r="D430"/>
      <c r="E430" s="537"/>
      <c r="F430" s="289"/>
      <c r="G430" s="359">
        <v>70</v>
      </c>
      <c r="H430" s="531"/>
      <c r="I430" s="528">
        <f t="shared" si="68"/>
        <v>2.9770920774521748E-2</v>
      </c>
      <c r="J430" s="360">
        <f t="shared" si="68"/>
        <v>3.4236558890700014E-2</v>
      </c>
      <c r="K430" s="360">
        <f t="shared" si="71"/>
        <v>3.9372042724305008E-2</v>
      </c>
      <c r="L430" s="360">
        <f t="shared" si="69"/>
        <v>4.527784913295075E-2</v>
      </c>
      <c r="M430" s="360">
        <f t="shared" si="69"/>
        <v>5.2069526502893364E-2</v>
      </c>
      <c r="N430" s="360">
        <f t="shared" si="69"/>
        <v>5.9879955478327355E-2</v>
      </c>
      <c r="O430" s="361">
        <f t="shared" si="69"/>
        <v>6.886194880007647E-2</v>
      </c>
      <c r="P430" s="539"/>
    </row>
    <row r="431" spans="3:16" x14ac:dyDescent="0.25">
      <c r="C431"/>
      <c r="D431"/>
      <c r="E431" s="537"/>
      <c r="F431" s="47"/>
      <c r="G431" s="47"/>
      <c r="H431" s="542"/>
      <c r="I431" s="47"/>
      <c r="J431" s="47"/>
      <c r="K431" s="47"/>
      <c r="L431" s="47"/>
      <c r="M431" s="47"/>
      <c r="N431" s="47"/>
      <c r="O431" s="47"/>
      <c r="P431" s="543"/>
    </row>
    <row r="432" spans="3:16" x14ac:dyDescent="0.25">
      <c r="C432"/>
      <c r="D432"/>
      <c r="E432" s="537"/>
      <c r="F432" s="289" t="str">
        <f>A363</f>
        <v>bv</v>
      </c>
      <c r="G432" s="349"/>
      <c r="H432" s="529"/>
      <c r="I432" s="349" t="str">
        <f>I363</f>
        <v>soft-2</v>
      </c>
      <c r="J432" s="350" t="str">
        <f>J363</f>
        <v>soft-1</v>
      </c>
      <c r="K432" s="522" t="s">
        <v>5</v>
      </c>
      <c r="L432" s="350" t="str">
        <f>L363</f>
        <v>aver</v>
      </c>
      <c r="M432" s="350" t="str">
        <f>M363</f>
        <v xml:space="preserve"> stiff</v>
      </c>
      <c r="N432" s="350" t="str">
        <f>N363</f>
        <v xml:space="preserve"> stiff+1</v>
      </c>
      <c r="O432" s="351" t="str">
        <f>O363</f>
        <v xml:space="preserve"> stiff+2</v>
      </c>
      <c r="P432" s="538"/>
    </row>
    <row r="433" spans="3:16" x14ac:dyDescent="0.25">
      <c r="C433"/>
      <c r="D433"/>
      <c r="E433" s="537"/>
      <c r="F433" s="289"/>
      <c r="G433" s="352" t="str">
        <f t="shared" ref="G433" si="72">B364</f>
        <v>ips</v>
      </c>
      <c r="H433" s="531"/>
      <c r="I433" s="352" t="str">
        <f t="shared" ref="I433:O445" si="73">I364</f>
        <v>c coeff</v>
      </c>
      <c r="J433" s="336" t="str">
        <f t="shared" si="73"/>
        <v>c-zeta</v>
      </c>
      <c r="K433" s="336" t="str">
        <f t="shared" si="73"/>
        <v>c-zeta</v>
      </c>
      <c r="L433" s="336" t="str">
        <f t="shared" si="73"/>
        <v>c-zeta</v>
      </c>
      <c r="M433" s="336" t="str">
        <f t="shared" si="73"/>
        <v>c-zeta</v>
      </c>
      <c r="N433" s="336" t="str">
        <f t="shared" si="73"/>
        <v>c-zeta</v>
      </c>
      <c r="O433" s="353" t="str">
        <f t="shared" si="73"/>
        <v>c-zeta</v>
      </c>
      <c r="P433" s="539"/>
    </row>
    <row r="434" spans="3:16" x14ac:dyDescent="0.25">
      <c r="C434"/>
      <c r="D434"/>
      <c r="E434" s="537"/>
      <c r="F434" s="289"/>
      <c r="G434" s="354">
        <v>1</v>
      </c>
      <c r="H434" s="529"/>
      <c r="I434" s="525">
        <f t="shared" si="73"/>
        <v>8.4286956237362279E-2</v>
      </c>
      <c r="J434" s="355">
        <f t="shared" si="73"/>
        <v>9.6929999672966616E-2</v>
      </c>
      <c r="K434" s="355">
        <f t="shared" si="73"/>
        <v>0.1114694996239116</v>
      </c>
      <c r="L434" s="355">
        <f t="shared" si="73"/>
        <v>0.12818992456749834</v>
      </c>
      <c r="M434" s="355">
        <f t="shared" si="73"/>
        <v>0.14741841325262309</v>
      </c>
      <c r="N434" s="355">
        <f t="shared" si="73"/>
        <v>0.16953117524051653</v>
      </c>
      <c r="O434" s="356">
        <f t="shared" si="73"/>
        <v>0.19496085152659404</v>
      </c>
      <c r="P434" s="538"/>
    </row>
    <row r="435" spans="3:16" x14ac:dyDescent="0.25">
      <c r="C435"/>
      <c r="D435"/>
      <c r="E435" s="552" t="s">
        <v>281</v>
      </c>
      <c r="F435" s="540"/>
      <c r="G435" s="357">
        <v>2</v>
      </c>
      <c r="H435" s="530"/>
      <c r="I435" s="526">
        <f t="shared" si="73"/>
        <v>8.0622305966172619E-2</v>
      </c>
      <c r="J435" s="289">
        <f t="shared" si="73"/>
        <v>9.2715651861098508E-2</v>
      </c>
      <c r="K435" s="325">
        <f t="shared" si="73"/>
        <v>0.1066229996402633</v>
      </c>
      <c r="L435" s="289">
        <f t="shared" si="73"/>
        <v>0.12261644958630277</v>
      </c>
      <c r="M435" s="289">
        <f t="shared" si="73"/>
        <v>0.14100891702424817</v>
      </c>
      <c r="N435" s="289">
        <f t="shared" si="73"/>
        <v>0.16216025457788538</v>
      </c>
      <c r="O435" s="290">
        <f t="shared" si="73"/>
        <v>0.18648429276456818</v>
      </c>
      <c r="P435" s="541"/>
    </row>
    <row r="436" spans="3:16" x14ac:dyDescent="0.25">
      <c r="C436"/>
      <c r="D436"/>
      <c r="E436" s="537"/>
      <c r="F436" s="289"/>
      <c r="G436" s="357">
        <v>3</v>
      </c>
      <c r="H436" s="530"/>
      <c r="I436" s="526">
        <f t="shared" si="73"/>
        <v>7.32930054237933E-2</v>
      </c>
      <c r="J436" s="289">
        <f t="shared" si="73"/>
        <v>8.4286956237362279E-2</v>
      </c>
      <c r="K436" s="325">
        <f t="shared" si="73"/>
        <v>9.6929999672966616E-2</v>
      </c>
      <c r="L436" s="289">
        <f t="shared" si="73"/>
        <v>0.1114694996239116</v>
      </c>
      <c r="M436" s="289">
        <f t="shared" si="73"/>
        <v>0.12818992456749834</v>
      </c>
      <c r="N436" s="289">
        <f t="shared" si="73"/>
        <v>0.14741841325262306</v>
      </c>
      <c r="O436" s="290">
        <f t="shared" si="73"/>
        <v>0.1695311752405165</v>
      </c>
      <c r="P436" s="541"/>
    </row>
    <row r="437" spans="3:16" x14ac:dyDescent="0.25">
      <c r="C437"/>
      <c r="D437"/>
      <c r="E437" s="537"/>
      <c r="F437" s="289"/>
      <c r="G437" s="357">
        <v>4</v>
      </c>
      <c r="H437" s="530"/>
      <c r="I437" s="526">
        <f t="shared" si="73"/>
        <v>7.2682230378595003E-2</v>
      </c>
      <c r="J437" s="289">
        <f t="shared" si="73"/>
        <v>8.3584564935384256E-2</v>
      </c>
      <c r="K437" s="325">
        <f t="shared" si="73"/>
        <v>9.6122249675691898E-2</v>
      </c>
      <c r="L437" s="289">
        <f t="shared" si="73"/>
        <v>0.11054058712704566</v>
      </c>
      <c r="M437" s="289">
        <f t="shared" si="73"/>
        <v>0.12712167519610251</v>
      </c>
      <c r="N437" s="289">
        <f t="shared" si="73"/>
        <v>0.14618992647551787</v>
      </c>
      <c r="O437" s="290">
        <f t="shared" si="73"/>
        <v>0.16811841544684553</v>
      </c>
      <c r="P437" s="541"/>
    </row>
    <row r="438" spans="3:16" x14ac:dyDescent="0.25">
      <c r="C438"/>
      <c r="D438"/>
      <c r="E438" s="537"/>
      <c r="F438" s="289"/>
      <c r="G438" s="357">
        <v>5</v>
      </c>
      <c r="H438" s="530"/>
      <c r="I438" s="526">
        <f t="shared" si="73"/>
        <v>7.084990524300018E-2</v>
      </c>
      <c r="J438" s="289">
        <f t="shared" si="73"/>
        <v>8.1477391029450202E-2</v>
      </c>
      <c r="K438" s="325">
        <f t="shared" si="73"/>
        <v>9.3698999683867731E-2</v>
      </c>
      <c r="L438" s="289">
        <f t="shared" si="73"/>
        <v>0.10775384963644788</v>
      </c>
      <c r="M438" s="289">
        <f t="shared" si="73"/>
        <v>0.12391692708191504</v>
      </c>
      <c r="N438" s="289">
        <f t="shared" si="73"/>
        <v>0.14250446614420229</v>
      </c>
      <c r="O438" s="290">
        <f t="shared" si="73"/>
        <v>0.16388013606583263</v>
      </c>
      <c r="P438" s="541"/>
    </row>
    <row r="439" spans="3:16" x14ac:dyDescent="0.25">
      <c r="C439"/>
      <c r="D439"/>
      <c r="E439" s="537"/>
      <c r="F439" s="289"/>
      <c r="G439" s="357">
        <v>10</v>
      </c>
      <c r="H439" s="530"/>
      <c r="I439" s="527">
        <f t="shared" si="73"/>
        <v>5.9855954429431195E-2</v>
      </c>
      <c r="J439" s="333">
        <f t="shared" si="73"/>
        <v>6.8834347593845865E-2</v>
      </c>
      <c r="K439" s="333">
        <f t="shared" si="73"/>
        <v>7.9159499732922745E-2</v>
      </c>
      <c r="L439" s="333">
        <f t="shared" si="73"/>
        <v>9.1033424692861145E-2</v>
      </c>
      <c r="M439" s="333">
        <f t="shared" si="73"/>
        <v>0.1046884383967903</v>
      </c>
      <c r="N439" s="333">
        <f t="shared" si="73"/>
        <v>0.12039170415630883</v>
      </c>
      <c r="O439" s="358">
        <f t="shared" si="73"/>
        <v>0.13845045977975515</v>
      </c>
      <c r="P439" s="541"/>
    </row>
    <row r="440" spans="3:16" x14ac:dyDescent="0.25">
      <c r="C440"/>
      <c r="D440"/>
      <c r="E440" s="537"/>
      <c r="F440" s="289"/>
      <c r="G440" s="357">
        <v>20</v>
      </c>
      <c r="H440" s="530"/>
      <c r="I440" s="526">
        <f t="shared" si="73"/>
        <v>4.5014120831113044E-2</v>
      </c>
      <c r="J440" s="289">
        <f t="shared" si="73"/>
        <v>5.1766238955780003E-2</v>
      </c>
      <c r="K440" s="325">
        <f t="shared" si="73"/>
        <v>5.9531174799146998E-2</v>
      </c>
      <c r="L440" s="289">
        <f t="shared" si="73"/>
        <v>6.8460851019019053E-2</v>
      </c>
      <c r="M440" s="289">
        <f t="shared" si="73"/>
        <v>7.8729978671871897E-2</v>
      </c>
      <c r="N440" s="289">
        <f t="shared" si="73"/>
        <v>9.0539475472652675E-2</v>
      </c>
      <c r="O440" s="290">
        <f t="shared" si="73"/>
        <v>0.10412039679355056</v>
      </c>
      <c r="P440" s="541"/>
    </row>
    <row r="441" spans="3:16" x14ac:dyDescent="0.25">
      <c r="C441"/>
      <c r="D441"/>
      <c r="E441" s="537"/>
      <c r="F441" s="289"/>
      <c r="G441" s="357">
        <v>30</v>
      </c>
      <c r="H441" s="530"/>
      <c r="I441" s="526">
        <f t="shared" si="73"/>
        <v>3.725727775709492E-2</v>
      </c>
      <c r="J441" s="289">
        <f t="shared" si="73"/>
        <v>4.2845869420659162E-2</v>
      </c>
      <c r="K441" s="325">
        <f t="shared" si="73"/>
        <v>4.9272749833758026E-2</v>
      </c>
      <c r="L441" s="289">
        <f t="shared" si="73"/>
        <v>5.6663662308821729E-2</v>
      </c>
      <c r="M441" s="289">
        <f t="shared" si="73"/>
        <v>6.5163211655144992E-2</v>
      </c>
      <c r="N441" s="289">
        <f t="shared" si="73"/>
        <v>7.493769340341673E-2</v>
      </c>
      <c r="O441" s="290">
        <f t="shared" si="73"/>
        <v>8.6178347413929227E-2</v>
      </c>
      <c r="P441" s="541"/>
    </row>
    <row r="442" spans="3:16" x14ac:dyDescent="0.25">
      <c r="C442"/>
      <c r="D442"/>
      <c r="E442" s="537"/>
      <c r="F442" s="289"/>
      <c r="G442" s="357">
        <v>40</v>
      </c>
      <c r="H442" s="530"/>
      <c r="I442" s="526">
        <f t="shared" si="73"/>
        <v>3.2462693652288453E-2</v>
      </c>
      <c r="J442" s="289">
        <f t="shared" si="73"/>
        <v>3.7332097700131718E-2</v>
      </c>
      <c r="K442" s="325">
        <f t="shared" si="73"/>
        <v>4.2931912355151473E-2</v>
      </c>
      <c r="L442" s="289">
        <f t="shared" si="73"/>
        <v>4.9371699208424186E-2</v>
      </c>
      <c r="M442" s="289">
        <f t="shared" si="73"/>
        <v>5.6777454089687804E-2</v>
      </c>
      <c r="N442" s="289">
        <f t="shared" si="73"/>
        <v>6.5294072203140985E-2</v>
      </c>
      <c r="O442" s="290">
        <f t="shared" si="73"/>
        <v>7.5088183033612116E-2</v>
      </c>
      <c r="P442" s="541"/>
    </row>
    <row r="443" spans="3:16" x14ac:dyDescent="0.25">
      <c r="C443"/>
      <c r="D443"/>
      <c r="E443" s="537"/>
      <c r="F443" s="289"/>
      <c r="G443" s="357">
        <v>50</v>
      </c>
      <c r="H443" s="530"/>
      <c r="I443" s="526">
        <f t="shared" si="73"/>
        <v>2.9366064173133179E-2</v>
      </c>
      <c r="J443" s="289">
        <f t="shared" si="73"/>
        <v>3.3770973799103154E-2</v>
      </c>
      <c r="K443" s="325">
        <f t="shared" si="73"/>
        <v>3.8836619868968622E-2</v>
      </c>
      <c r="L443" s="289">
        <f t="shared" si="73"/>
        <v>4.4662112849313915E-2</v>
      </c>
      <c r="M443" s="289">
        <f t="shared" si="73"/>
        <v>5.1361429776711001E-2</v>
      </c>
      <c r="N443" s="289">
        <f t="shared" si="73"/>
        <v>5.9065644243217641E-2</v>
      </c>
      <c r="O443" s="290">
        <f t="shared" si="73"/>
        <v>6.792549087970029E-2</v>
      </c>
      <c r="P443" s="541"/>
    </row>
    <row r="444" spans="3:16" x14ac:dyDescent="0.25">
      <c r="C444"/>
      <c r="D444"/>
      <c r="E444" s="537"/>
      <c r="F444" s="289"/>
      <c r="G444" s="357">
        <v>60</v>
      </c>
      <c r="H444" s="530"/>
      <c r="I444" s="526">
        <f t="shared" si="73"/>
        <v>2.7444158697575934E-2</v>
      </c>
      <c r="J444" s="289">
        <f t="shared" si="73"/>
        <v>3.1560782502212323E-2</v>
      </c>
      <c r="K444" s="325">
        <f t="shared" si="73"/>
        <v>3.6294899877544168E-2</v>
      </c>
      <c r="L444" s="289">
        <f t="shared" si="73"/>
        <v>4.1739134859175783E-2</v>
      </c>
      <c r="M444" s="289">
        <f t="shared" si="73"/>
        <v>4.8000005088052154E-2</v>
      </c>
      <c r="N444" s="289">
        <f t="shared" si="73"/>
        <v>5.5200005851259976E-2</v>
      </c>
      <c r="O444" s="290">
        <f t="shared" si="73"/>
        <v>6.3480006728948962E-2</v>
      </c>
      <c r="P444" s="541"/>
    </row>
    <row r="445" spans="3:16" ht="15.75" thickBot="1" x14ac:dyDescent="0.3">
      <c r="C445"/>
      <c r="D445"/>
      <c r="E445" s="544"/>
      <c r="F445" s="545"/>
      <c r="G445" s="359">
        <v>70</v>
      </c>
      <c r="H445" s="546"/>
      <c r="I445" s="547">
        <f t="shared" si="73"/>
        <v>2.5635101182750558E-2</v>
      </c>
      <c r="J445" s="548">
        <f t="shared" si="73"/>
        <v>2.948036636016314E-2</v>
      </c>
      <c r="K445" s="548">
        <f t="shared" si="73"/>
        <v>3.3902421314187609E-2</v>
      </c>
      <c r="L445" s="548">
        <f t="shared" si="73"/>
        <v>3.8987784511315751E-2</v>
      </c>
      <c r="M445" s="548">
        <f t="shared" si="73"/>
        <v>4.483595218801311E-2</v>
      </c>
      <c r="N445" s="548">
        <f t="shared" si="73"/>
        <v>5.1561345016215086E-2</v>
      </c>
      <c r="O445" s="549">
        <f t="shared" si="73"/>
        <v>5.9295546768647338E-2</v>
      </c>
      <c r="P445" s="550"/>
    </row>
    <row r="446" spans="3:16" x14ac:dyDescent="0.25">
      <c r="C446"/>
      <c r="D446"/>
      <c r="E446"/>
      <c r="H446" s="345"/>
      <c r="P446" s="345"/>
    </row>
    <row r="447" spans="3:16" x14ac:dyDescent="0.25">
      <c r="C447"/>
      <c r="D447"/>
      <c r="E447"/>
      <c r="H447" s="345"/>
      <c r="P447" s="345"/>
    </row>
    <row r="448" spans="3:16" x14ac:dyDescent="0.25">
      <c r="H448" s="345"/>
      <c r="P448" s="345"/>
    </row>
    <row r="449" spans="8:16" x14ac:dyDescent="0.25">
      <c r="H449" s="345"/>
      <c r="P449" s="345"/>
    </row>
    <row r="450" spans="8:16" x14ac:dyDescent="0.25">
      <c r="H450" s="345"/>
      <c r="P450" s="345"/>
    </row>
    <row r="451" spans="8:16" x14ac:dyDescent="0.25">
      <c r="H451" s="345"/>
      <c r="P451" s="345"/>
    </row>
    <row r="452" spans="8:16" x14ac:dyDescent="0.25">
      <c r="H452" s="345"/>
      <c r="P452" s="345"/>
    </row>
    <row r="453" spans="8:16" x14ac:dyDescent="0.25">
      <c r="H453" s="345"/>
      <c r="P453" s="345"/>
    </row>
    <row r="454" spans="8:16" x14ac:dyDescent="0.25">
      <c r="P454" s="345"/>
    </row>
    <row r="455" spans="8:16" x14ac:dyDescent="0.25">
      <c r="P455" s="345"/>
    </row>
    <row r="456" spans="8:16" x14ac:dyDescent="0.25">
      <c r="P456" s="345"/>
    </row>
    <row r="457" spans="8:16" x14ac:dyDescent="0.25">
      <c r="P457" s="345"/>
    </row>
    <row r="458" spans="8:16" x14ac:dyDescent="0.25">
      <c r="P458" s="345"/>
    </row>
    <row r="459" spans="8:16" x14ac:dyDescent="0.25">
      <c r="P459" s="345"/>
    </row>
    <row r="460" spans="8:16" x14ac:dyDescent="0.25">
      <c r="P460" s="345"/>
    </row>
    <row r="461" spans="8:16" x14ac:dyDescent="0.25">
      <c r="P461" s="345"/>
    </row>
    <row r="469" spans="1:1" x14ac:dyDescent="0.25">
      <c r="A469" s="42" t="s">
        <v>12</v>
      </c>
    </row>
  </sheetData>
  <pageMargins left="0.5" right="0.5" top="0.5" bottom="0.5" header="0.3" footer="0.3"/>
  <pageSetup scale="8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C3:R62"/>
  <sheetViews>
    <sheetView showGridLines="0" topLeftCell="A37" zoomScale="90" zoomScaleNormal="90" workbookViewId="0">
      <selection activeCell="S34" sqref="S34:T34"/>
    </sheetView>
  </sheetViews>
  <sheetFormatPr defaultRowHeight="12.75" x14ac:dyDescent="0.2"/>
  <sheetData>
    <row r="3" spans="3:8" x14ac:dyDescent="0.2">
      <c r="H3" s="1" t="s">
        <v>287</v>
      </c>
    </row>
    <row r="6" spans="3:8" x14ac:dyDescent="0.2">
      <c r="D6" s="603" t="s">
        <v>288</v>
      </c>
      <c r="E6" s="1" t="s">
        <v>289</v>
      </c>
    </row>
    <row r="7" spans="3:8" ht="15" x14ac:dyDescent="0.25">
      <c r="C7" s="76" t="s">
        <v>2</v>
      </c>
      <c r="D7" s="76" t="s">
        <v>6</v>
      </c>
      <c r="E7" s="76" t="s">
        <v>6</v>
      </c>
    </row>
    <row r="8" spans="3:8" ht="15" x14ac:dyDescent="0.25">
      <c r="C8" s="76">
        <v>1</v>
      </c>
      <c r="D8" s="84">
        <v>2.9085000000000001</v>
      </c>
      <c r="E8" s="84">
        <v>2.8</v>
      </c>
    </row>
    <row r="9" spans="3:8" ht="15" x14ac:dyDescent="0.25">
      <c r="C9" s="76">
        <v>2</v>
      </c>
      <c r="D9" s="98">
        <v>3.633</v>
      </c>
      <c r="E9" s="98">
        <v>3.75</v>
      </c>
    </row>
    <row r="10" spans="3:8" ht="15" x14ac:dyDescent="0.25">
      <c r="C10" s="76">
        <v>3</v>
      </c>
      <c r="D10" s="105">
        <v>4.1849999999999996</v>
      </c>
      <c r="E10" s="105">
        <v>4.9700000000000006</v>
      </c>
    </row>
    <row r="11" spans="3:8" ht="15" x14ac:dyDescent="0.25">
      <c r="C11" s="76">
        <v>4</v>
      </c>
      <c r="D11" s="98">
        <v>4.875</v>
      </c>
      <c r="E11" s="98">
        <v>6</v>
      </c>
    </row>
    <row r="12" spans="3:8" ht="15" x14ac:dyDescent="0.25">
      <c r="C12" s="76">
        <v>5</v>
      </c>
      <c r="D12" s="98">
        <v>5.5419999999999998</v>
      </c>
      <c r="E12" s="98">
        <v>6.8</v>
      </c>
    </row>
    <row r="13" spans="3:8" ht="15" x14ac:dyDescent="0.25">
      <c r="C13" s="76">
        <v>10</v>
      </c>
      <c r="D13" s="105">
        <v>8.5779999999999994</v>
      </c>
      <c r="E13" s="105">
        <v>9.870000000000001</v>
      </c>
    </row>
    <row r="14" spans="3:8" ht="15" x14ac:dyDescent="0.25">
      <c r="C14" s="76">
        <v>20</v>
      </c>
      <c r="D14" s="98">
        <v>12.7295</v>
      </c>
      <c r="E14" s="98">
        <v>14.540000000000001</v>
      </c>
    </row>
    <row r="15" spans="3:8" ht="15" x14ac:dyDescent="0.25">
      <c r="C15" s="76">
        <v>30</v>
      </c>
      <c r="D15" s="98">
        <v>17.134</v>
      </c>
      <c r="E15" s="98">
        <v>18.77</v>
      </c>
    </row>
    <row r="16" spans="3:8" ht="15" x14ac:dyDescent="0.25">
      <c r="C16" s="76">
        <v>40</v>
      </c>
      <c r="D16" s="98">
        <v>21.7455</v>
      </c>
      <c r="E16" s="98">
        <v>23.090000000000003</v>
      </c>
    </row>
    <row r="17" spans="3:5" ht="15" x14ac:dyDescent="0.25">
      <c r="C17" s="76">
        <v>50</v>
      </c>
      <c r="D17" s="98">
        <v>26.644499999999997</v>
      </c>
      <c r="E17" s="98">
        <v>28.07</v>
      </c>
    </row>
    <row r="18" spans="3:5" ht="15" x14ac:dyDescent="0.25">
      <c r="C18" s="76">
        <v>60</v>
      </c>
      <c r="D18" s="98">
        <v>32.6935</v>
      </c>
      <c r="E18" s="98">
        <v>33.35</v>
      </c>
    </row>
    <row r="19" spans="3:5" ht="15" x14ac:dyDescent="0.25">
      <c r="C19" s="76">
        <v>70</v>
      </c>
      <c r="D19" s="105">
        <v>38.512499999999996</v>
      </c>
      <c r="E19" s="105">
        <v>38.450000000000003</v>
      </c>
    </row>
    <row r="20" spans="3:5" ht="15" x14ac:dyDescent="0.25">
      <c r="C20" s="76">
        <v>80</v>
      </c>
      <c r="D20" s="98">
        <v>44.872</v>
      </c>
      <c r="E20" s="98">
        <v>44.1</v>
      </c>
    </row>
    <row r="21" spans="3:5" ht="15" x14ac:dyDescent="0.25">
      <c r="C21" s="76">
        <v>90</v>
      </c>
      <c r="D21" s="98">
        <v>51.737499999999997</v>
      </c>
      <c r="E21" s="98">
        <v>49.9</v>
      </c>
    </row>
    <row r="22" spans="3:5" ht="15" x14ac:dyDescent="0.25">
      <c r="C22" s="76">
        <v>100</v>
      </c>
      <c r="D22" s="165">
        <v>58.717999999999996</v>
      </c>
      <c r="E22" s="165">
        <v>54.959999999999994</v>
      </c>
    </row>
    <row r="26" spans="3:5" x14ac:dyDescent="0.2">
      <c r="D26" s="603" t="s">
        <v>290</v>
      </c>
      <c r="E26" s="1" t="s">
        <v>289</v>
      </c>
    </row>
    <row r="27" spans="3:5" ht="15" x14ac:dyDescent="0.25">
      <c r="C27" s="76" t="s">
        <v>2</v>
      </c>
      <c r="D27" s="604" t="s">
        <v>5</v>
      </c>
      <c r="E27" s="76" t="s">
        <v>6</v>
      </c>
    </row>
    <row r="28" spans="3:5" ht="15" x14ac:dyDescent="0.25">
      <c r="C28" s="76">
        <v>1</v>
      </c>
      <c r="D28" s="84">
        <v>2.79</v>
      </c>
      <c r="E28" s="84">
        <v>2.8</v>
      </c>
    </row>
    <row r="29" spans="3:5" ht="15" x14ac:dyDescent="0.25">
      <c r="C29" s="76">
        <v>2</v>
      </c>
      <c r="D29" s="98">
        <v>3.42</v>
      </c>
      <c r="E29" s="98">
        <v>3.75</v>
      </c>
    </row>
    <row r="30" spans="3:5" ht="15" x14ac:dyDescent="0.25">
      <c r="C30" s="76">
        <v>3</v>
      </c>
      <c r="D30" s="105">
        <v>3.9000000000000004</v>
      </c>
      <c r="E30" s="105">
        <v>4.9700000000000006</v>
      </c>
    </row>
    <row r="31" spans="3:5" ht="15" x14ac:dyDescent="0.25">
      <c r="C31" s="76">
        <v>4</v>
      </c>
      <c r="D31" s="98">
        <v>4.5</v>
      </c>
      <c r="E31" s="98">
        <v>6</v>
      </c>
    </row>
    <row r="32" spans="3:5" ht="15" x14ac:dyDescent="0.25">
      <c r="C32" s="76">
        <v>5</v>
      </c>
      <c r="D32" s="98">
        <v>5.08</v>
      </c>
      <c r="E32" s="98">
        <v>6.8</v>
      </c>
    </row>
    <row r="33" spans="3:18" ht="15" x14ac:dyDescent="0.25">
      <c r="C33" s="76">
        <v>10</v>
      </c>
      <c r="D33" s="105">
        <v>7.7200000000000006</v>
      </c>
      <c r="E33" s="105">
        <v>9.870000000000001</v>
      </c>
    </row>
    <row r="34" spans="3:18" ht="15" x14ac:dyDescent="0.25">
      <c r="C34" s="76">
        <v>20</v>
      </c>
      <c r="D34" s="98">
        <v>11.33</v>
      </c>
      <c r="E34" s="98">
        <v>14.540000000000001</v>
      </c>
    </row>
    <row r="35" spans="3:18" ht="15" x14ac:dyDescent="0.25">
      <c r="C35" s="76">
        <v>30</v>
      </c>
      <c r="D35" s="98">
        <v>15.16</v>
      </c>
      <c r="E35" s="98">
        <v>18.77</v>
      </c>
    </row>
    <row r="36" spans="3:18" ht="15" x14ac:dyDescent="0.25">
      <c r="C36" s="76">
        <v>40</v>
      </c>
      <c r="D36" s="98">
        <v>19.170000000000002</v>
      </c>
      <c r="E36" s="98">
        <v>23.090000000000003</v>
      </c>
    </row>
    <row r="37" spans="3:18" ht="15" x14ac:dyDescent="0.25">
      <c r="C37" s="76">
        <v>50</v>
      </c>
      <c r="D37" s="98">
        <v>23.43</v>
      </c>
      <c r="E37" s="98">
        <v>28.07</v>
      </c>
    </row>
    <row r="38" spans="3:18" ht="15" x14ac:dyDescent="0.25">
      <c r="C38" s="76">
        <v>60</v>
      </c>
      <c r="D38" s="98">
        <v>28.69</v>
      </c>
      <c r="E38" s="98">
        <v>33.35</v>
      </c>
    </row>
    <row r="39" spans="3:18" ht="15" x14ac:dyDescent="0.25">
      <c r="C39" s="76">
        <v>70</v>
      </c>
      <c r="D39" s="105">
        <v>33.75</v>
      </c>
      <c r="E39" s="105">
        <v>38.450000000000003</v>
      </c>
    </row>
    <row r="40" spans="3:18" ht="15" x14ac:dyDescent="0.25">
      <c r="C40" s="76">
        <v>80</v>
      </c>
      <c r="D40" s="98">
        <v>39.28</v>
      </c>
      <c r="E40" s="98">
        <v>44.1</v>
      </c>
    </row>
    <row r="41" spans="3:18" ht="15" x14ac:dyDescent="0.25">
      <c r="C41" s="76">
        <v>90</v>
      </c>
      <c r="D41" s="98">
        <v>45.25</v>
      </c>
      <c r="E41" s="98">
        <v>49.9</v>
      </c>
    </row>
    <row r="42" spans="3:18" ht="15" x14ac:dyDescent="0.25">
      <c r="C42" s="76">
        <v>100</v>
      </c>
      <c r="D42" s="165">
        <v>51.32</v>
      </c>
      <c r="E42" s="165">
        <v>54.959999999999994</v>
      </c>
    </row>
    <row r="46" spans="3:18" x14ac:dyDescent="0.2">
      <c r="D46" s="1" t="s">
        <v>289</v>
      </c>
      <c r="E46" s="1" t="s">
        <v>291</v>
      </c>
      <c r="R46" s="1" t="s">
        <v>291</v>
      </c>
    </row>
    <row r="47" spans="3:18" ht="15" x14ac:dyDescent="0.25">
      <c r="C47" s="76" t="s">
        <v>2</v>
      </c>
      <c r="D47" s="76" t="s">
        <v>6</v>
      </c>
      <c r="E47" s="76" t="s">
        <v>6</v>
      </c>
      <c r="R47" s="76" t="s">
        <v>6</v>
      </c>
    </row>
    <row r="48" spans="3:18" ht="15" x14ac:dyDescent="0.25">
      <c r="C48" s="76">
        <v>1</v>
      </c>
      <c r="D48" s="84">
        <v>2.8</v>
      </c>
      <c r="E48" s="84">
        <v>2.4</v>
      </c>
      <c r="R48" s="84">
        <v>2.4</v>
      </c>
    </row>
    <row r="49" spans="3:18" ht="15" x14ac:dyDescent="0.25">
      <c r="C49" s="76">
        <v>2</v>
      </c>
      <c r="D49" s="98">
        <v>3.75</v>
      </c>
      <c r="E49" s="98">
        <v>3.2</v>
      </c>
      <c r="R49" s="98">
        <v>3.2</v>
      </c>
    </row>
    <row r="50" spans="3:18" ht="15" x14ac:dyDescent="0.25">
      <c r="C50" s="76">
        <v>3</v>
      </c>
      <c r="D50" s="105">
        <v>4.9700000000000006</v>
      </c>
      <c r="E50" s="105">
        <v>4</v>
      </c>
      <c r="R50" s="105">
        <v>4</v>
      </c>
    </row>
    <row r="51" spans="3:18" ht="15" x14ac:dyDescent="0.25">
      <c r="C51" s="76">
        <v>4</v>
      </c>
      <c r="D51" s="98">
        <v>6</v>
      </c>
      <c r="E51" s="98">
        <v>5.0999999999999996</v>
      </c>
      <c r="R51" s="98">
        <v>5.0999999999999996</v>
      </c>
    </row>
    <row r="52" spans="3:18" ht="15" x14ac:dyDescent="0.25">
      <c r="C52" s="76">
        <v>5</v>
      </c>
      <c r="D52" s="98">
        <v>6.8</v>
      </c>
      <c r="E52" s="98">
        <v>6.2</v>
      </c>
      <c r="R52" s="98">
        <v>6.2</v>
      </c>
    </row>
    <row r="53" spans="3:18" ht="15" x14ac:dyDescent="0.25">
      <c r="C53" s="76">
        <v>10</v>
      </c>
      <c r="D53" s="105">
        <v>9.870000000000001</v>
      </c>
      <c r="E53" s="105">
        <v>8.9</v>
      </c>
      <c r="R53" s="105">
        <v>8.9</v>
      </c>
    </row>
    <row r="54" spans="3:18" ht="15" x14ac:dyDescent="0.25">
      <c r="C54" s="76">
        <v>20</v>
      </c>
      <c r="D54" s="98">
        <v>14.540000000000001</v>
      </c>
      <c r="E54" s="98">
        <v>13.7</v>
      </c>
      <c r="R54" s="98">
        <v>13.7</v>
      </c>
    </row>
    <row r="55" spans="3:18" ht="15" x14ac:dyDescent="0.25">
      <c r="C55" s="76">
        <v>30</v>
      </c>
      <c r="D55" s="98">
        <v>18.77</v>
      </c>
      <c r="E55" s="98">
        <v>18.8</v>
      </c>
      <c r="R55" s="98">
        <v>18.8</v>
      </c>
    </row>
    <row r="56" spans="3:18" ht="15" x14ac:dyDescent="0.25">
      <c r="C56" s="76">
        <v>40</v>
      </c>
      <c r="D56" s="98">
        <v>23.090000000000003</v>
      </c>
      <c r="E56" s="98">
        <v>24.1</v>
      </c>
      <c r="R56" s="98">
        <v>24.1</v>
      </c>
    </row>
    <row r="57" spans="3:18" ht="15" x14ac:dyDescent="0.25">
      <c r="C57" s="76">
        <v>50</v>
      </c>
      <c r="D57" s="98">
        <v>28.07</v>
      </c>
      <c r="E57" s="98">
        <v>29.3</v>
      </c>
      <c r="R57" s="98">
        <v>29.3</v>
      </c>
    </row>
    <row r="58" spans="3:18" ht="15" x14ac:dyDescent="0.25">
      <c r="C58" s="76">
        <v>60</v>
      </c>
      <c r="D58" s="98">
        <v>33.35</v>
      </c>
      <c r="E58" s="98">
        <v>34.5</v>
      </c>
      <c r="R58" s="98">
        <v>34.5</v>
      </c>
    </row>
    <row r="59" spans="3:18" ht="15" x14ac:dyDescent="0.25">
      <c r="C59" s="76">
        <v>70</v>
      </c>
      <c r="D59" s="105">
        <v>38.450000000000003</v>
      </c>
      <c r="E59" s="105">
        <v>39.299999999999997</v>
      </c>
      <c r="R59" s="105">
        <v>39.299999999999997</v>
      </c>
    </row>
    <row r="60" spans="3:18" ht="15" x14ac:dyDescent="0.25">
      <c r="C60" s="76">
        <v>80</v>
      </c>
      <c r="D60" s="98">
        <v>44.1</v>
      </c>
      <c r="E60" s="98">
        <v>43.7</v>
      </c>
      <c r="R60" s="98">
        <v>43.7</v>
      </c>
    </row>
    <row r="61" spans="3:18" ht="15" x14ac:dyDescent="0.25">
      <c r="C61" s="76">
        <v>90</v>
      </c>
      <c r="D61" s="98">
        <v>49.9</v>
      </c>
      <c r="E61" s="98">
        <v>49</v>
      </c>
      <c r="R61" s="98">
        <v>49</v>
      </c>
    </row>
    <row r="62" spans="3:18" ht="15" x14ac:dyDescent="0.25">
      <c r="C62" s="76">
        <v>100</v>
      </c>
      <c r="D62" s="165">
        <v>54.959999999999994</v>
      </c>
      <c r="E62" s="165">
        <v>53.8</v>
      </c>
      <c r="R62" s="165">
        <v>53.8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c-zeta_ls_curve_USE</vt:lpstr>
      <vt:lpstr>c-zeta_9-17-18_less_ls_USE</vt:lpstr>
      <vt:lpstr>c-zeta_9-17-18_USE</vt:lpstr>
      <vt:lpstr>c-zeta_new_2151</vt:lpstr>
      <vt:lpstr>c-zeta_new_3253</vt:lpstr>
      <vt:lpstr>compare_targets</vt:lpstr>
      <vt:lpstr>'c-zeta_9-17-18_less_ls_USE'!Print_Area</vt:lpstr>
      <vt:lpstr>'c-zeta_9-17-18_USE'!Print_Area</vt:lpstr>
      <vt:lpstr>'c-zeta_new_2151'!Print_Area</vt:lpstr>
      <vt:lpstr>'c-zeta_new_3253'!Print_Area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hp1010</cp:lastModifiedBy>
  <cp:lastPrinted>2019-11-21T20:13:50Z</cp:lastPrinted>
  <dcterms:created xsi:type="dcterms:W3CDTF">2015-09-25T23:46:49Z</dcterms:created>
  <dcterms:modified xsi:type="dcterms:W3CDTF">2019-11-22T16:55:49Z</dcterms:modified>
</cp:coreProperties>
</file>