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7100" windowHeight="7575"/>
  </bookViews>
  <sheets>
    <sheet name="openLevRatio_zeta_fk" sheetId="9" r:id="rId1"/>
    <sheet name="Sheet2" sheetId="2" r:id="rId2"/>
    <sheet name="Sheet3" sheetId="3" r:id="rId3"/>
  </sheets>
  <definedNames>
    <definedName name="_xlnm.Print_Area" localSheetId="0">openLevRatio_zeta_fk!$B$1:$O$27</definedName>
  </definedNames>
  <calcPr calcId="145621"/>
</workbook>
</file>

<file path=xl/calcChain.xml><?xml version="1.0" encoding="utf-8"?>
<calcChain xmlns="http://schemas.openxmlformats.org/spreadsheetml/2006/main">
  <c r="M5" i="9" l="1"/>
  <c r="N21" i="9" s="1"/>
  <c r="L19" i="9" l="1"/>
  <c r="N19" i="9" s="1"/>
  <c r="K15" i="9"/>
  <c r="K19" i="9"/>
  <c r="M19" i="9"/>
  <c r="O32" i="9" l="1"/>
  <c r="O33" i="9"/>
  <c r="O31" i="9"/>
  <c r="K11" i="9"/>
  <c r="K12" i="9"/>
  <c r="K13" i="9"/>
  <c r="K14" i="9"/>
  <c r="K17" i="9"/>
  <c r="L17" i="9" s="1"/>
  <c r="K21" i="9"/>
  <c r="L21" i="9" s="1"/>
  <c r="K23" i="9"/>
  <c r="L23" i="9" s="1"/>
  <c r="K10" i="9"/>
  <c r="E11" i="9" l="1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10" i="9"/>
  <c r="L11" i="9" l="1"/>
  <c r="L12" i="9"/>
  <c r="L13" i="9"/>
  <c r="L14" i="9"/>
  <c r="L15" i="9"/>
  <c r="M23" i="9"/>
  <c r="N23" i="9" s="1"/>
  <c r="M21" i="9"/>
  <c r="M17" i="9"/>
  <c r="N17" i="9" s="1"/>
  <c r="O19" i="9" s="1"/>
  <c r="M15" i="9"/>
  <c r="M14" i="9"/>
  <c r="M13" i="9"/>
  <c r="M12" i="9"/>
  <c r="M11" i="9"/>
  <c r="O23" i="9" l="1"/>
  <c r="N12" i="9"/>
  <c r="N14" i="9"/>
  <c r="N11" i="9"/>
  <c r="N15" i="9"/>
  <c r="N13" i="9"/>
  <c r="O14" i="9" l="1"/>
</calcChain>
</file>

<file path=xl/sharedStrings.xml><?xml version="1.0" encoding="utf-8"?>
<sst xmlns="http://schemas.openxmlformats.org/spreadsheetml/2006/main" count="40" uniqueCount="32">
  <si>
    <t>wheel</t>
  </si>
  <si>
    <t>travel</t>
  </si>
  <si>
    <t>(mm)</t>
  </si>
  <si>
    <t>shaft</t>
  </si>
  <si>
    <t>motion</t>
  </si>
  <si>
    <t>ratio</t>
  </si>
  <si>
    <t>lev</t>
  </si>
  <si>
    <t>(lbf)</t>
  </si>
  <si>
    <t>ips</t>
  </si>
  <si>
    <t>co wogas</t>
  </si>
  <si>
    <t>(lb)</t>
  </si>
  <si>
    <t>cDamp</t>
  </si>
  <si>
    <t>coeff</t>
  </si>
  <si>
    <t>mWheel</t>
  </si>
  <si>
    <t>zeta</t>
  </si>
  <si>
    <t>(-) </t>
  </si>
  <si>
    <t xml:space="preserve"> mWheel</t>
  </si>
  <si>
    <t xml:space="preserve"> Gc</t>
  </si>
  <si>
    <t xml:space="preserve"> kSpring</t>
  </si>
  <si>
    <t>end</t>
  </si>
  <si>
    <t>(aver) </t>
  </si>
  <si>
    <t>co wgas</t>
  </si>
  <si>
    <t>ro wgas</t>
  </si>
  <si>
    <t xml:space="preserve"> 2)  Sh Dyno tab &gt; copy co wgas and ro with gas numbers only and copy to R10.</t>
  </si>
  <si>
    <t>temp save</t>
  </si>
  <si>
    <t xml:space="preserve"> 1)  Lev Ratio tab &gt; [copy shaft tr + mr] &gt; copy only numbers to B10  (not paste special). </t>
  </si>
  <si>
    <t xml:space="preserve"> zeta_sh_Lev_Ratio_tab_wgas.xlsx</t>
  </si>
  <si>
    <t xml:space="preserve">  SHOCK REBOUND - use to calculate zeta for ro wgas</t>
  </si>
  <si>
    <t xml:space="preserve"> 2016</t>
  </si>
  <si>
    <t xml:space="preserve"> 2015</t>
  </si>
  <si>
    <t>I do not think this is used on vdb.  i.e.  it is not connected</t>
  </si>
  <si>
    <t>to a link.  It is just for reference.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</si>
</sst>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C00000"/>
      <name val="Arial"/>
      <family val="2"/>
    </font>
    <font>
      <sz val="8"/>
      <color theme="0" tint="-0.499984740745262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Trebuchet MS"/>
      <family val="2"/>
    </font>
    <font>
      <sz val="9"/>
      <color theme="5" tint="-0.249977111117893"/>
      <name val="Arial"/>
      <family val="2"/>
    </font>
    <font>
      <sz val="9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FEBDE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rgb="FFD6D6D6"/>
        <bgColor indexed="64"/>
      </patternFill>
    </fill>
  </fills>
  <borders count="21">
    <border>
      <left/>
      <right/>
      <top/>
      <bottom/>
      <diagonal/>
    </border>
    <border>
      <left style="thin">
        <color rgb="FFEFEBDE"/>
      </left>
      <right style="thin">
        <color rgb="FFEFEBDE"/>
      </right>
      <top style="thin">
        <color rgb="FFEFEBDE"/>
      </top>
      <bottom style="thin">
        <color rgb="FFEFEBDE"/>
      </bottom>
      <diagonal/>
    </border>
    <border>
      <left style="thin">
        <color rgb="FFEFEBDE"/>
      </left>
      <right style="thin">
        <color rgb="FFEFEBDE"/>
      </right>
      <top style="thin">
        <color rgb="FFEFEBDE"/>
      </top>
      <bottom/>
      <diagonal/>
    </border>
    <border>
      <left style="thin">
        <color rgb="FFEFEBDE"/>
      </left>
      <right style="thin">
        <color rgb="FFEFEBDE"/>
      </right>
      <top/>
      <bottom/>
      <diagonal/>
    </border>
    <border>
      <left style="thin">
        <color rgb="FFEFEBDE"/>
      </left>
      <right style="thin">
        <color rgb="FFEFEBDE"/>
      </right>
      <top/>
      <bottom style="thin">
        <color rgb="FFEFEBDE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EFEBDE"/>
      </left>
      <right style="thin">
        <color indexed="64"/>
      </right>
      <top style="thin">
        <color rgb="FFEFEBDE"/>
      </top>
      <bottom/>
      <diagonal/>
    </border>
    <border>
      <left style="thin">
        <color rgb="FFEFEBDE"/>
      </left>
      <right style="thin">
        <color indexed="64"/>
      </right>
      <top/>
      <bottom style="thin">
        <color rgb="FFEFEBDE"/>
      </bottom>
      <diagonal/>
    </border>
    <border>
      <left style="thin">
        <color rgb="FFEFEBDE"/>
      </left>
      <right style="thin">
        <color indexed="64"/>
      </right>
      <top style="thin">
        <color rgb="FFEFEBDE"/>
      </top>
      <bottom style="thin">
        <color rgb="FFEFEBDE"/>
      </bottom>
      <diagonal/>
    </border>
    <border>
      <left style="thin">
        <color rgb="FFEFEBDE"/>
      </left>
      <right style="thin">
        <color rgb="FFEFEBDE"/>
      </right>
      <top style="thin">
        <color rgb="FFEFEBDE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4F4F4"/>
      </left>
      <right style="thin">
        <color rgb="FFF4F4F4"/>
      </right>
      <top style="thin">
        <color rgb="FFF4F4F4"/>
      </top>
      <bottom style="thin">
        <color rgb="FFF4F4F4"/>
      </bottom>
      <diagonal/>
    </border>
    <border>
      <left/>
      <right style="thin">
        <color rgb="FFEFEBDE"/>
      </right>
      <top style="thin">
        <color rgb="FFEFEBDE"/>
      </top>
      <bottom/>
      <diagonal/>
    </border>
    <border>
      <left/>
      <right style="thin">
        <color rgb="FFEFEBDE"/>
      </right>
      <top/>
      <bottom/>
      <diagonal/>
    </border>
    <border>
      <left/>
      <right style="thin">
        <color rgb="FFEFEBDE"/>
      </right>
      <top/>
      <bottom style="thin">
        <color rgb="FFEFEBDE"/>
      </bottom>
      <diagonal/>
    </border>
    <border>
      <left/>
      <right style="thin">
        <color rgb="FFEFEBDE"/>
      </right>
      <top style="thin">
        <color rgb="FFEFEBDE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quotePrefix="1" applyBorder="1" applyAlignment="1">
      <alignment horizontal="left"/>
    </xf>
    <xf numFmtId="0" fontId="0" fillId="0" borderId="0" xfId="0" applyBorder="1"/>
    <xf numFmtId="0" fontId="0" fillId="0" borderId="9" xfId="0" applyBorder="1"/>
    <xf numFmtId="0" fontId="1" fillId="0" borderId="0" xfId="0" applyFont="1" applyBorder="1"/>
    <xf numFmtId="0" fontId="0" fillId="0" borderId="13" xfId="0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 quotePrefix="1" applyBorder="1" applyAlignment="1">
      <alignment horizontal="left"/>
    </xf>
    <xf numFmtId="0" fontId="5" fillId="0" borderId="6" xfId="0" quotePrefix="1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10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2" fontId="8" fillId="2" borderId="11" xfId="0" quotePrefix="1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9" xfId="0" applyFont="1" applyBorder="1"/>
    <xf numFmtId="2" fontId="8" fillId="0" borderId="1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/>
    </xf>
    <xf numFmtId="2" fontId="8" fillId="3" borderId="1" xfId="0" applyNumberFormat="1" applyFont="1" applyFill="1" applyBorder="1" applyAlignment="1">
      <alignment horizontal="center" vertical="center" wrapText="1"/>
    </xf>
    <xf numFmtId="2" fontId="8" fillId="3" borderId="12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/>
    <xf numFmtId="0" fontId="6" fillId="0" borderId="5" xfId="0" quotePrefix="1" applyFont="1" applyBorder="1" applyAlignment="1">
      <alignment horizontal="left"/>
    </xf>
    <xf numFmtId="0" fontId="4" fillId="0" borderId="6" xfId="0" applyFont="1" applyBorder="1"/>
    <xf numFmtId="0" fontId="7" fillId="4" borderId="16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/>
    <xf numFmtId="0" fontId="11" fillId="0" borderId="0" xfId="0" applyFont="1"/>
    <xf numFmtId="0" fontId="11" fillId="0" borderId="0" xfId="0" quotePrefix="1" applyFont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2:AJ59"/>
  <sheetViews>
    <sheetView showGridLines="0" tabSelected="1" zoomScale="90" zoomScaleNormal="90" workbookViewId="0">
      <selection activeCell="G10" sqref="G10"/>
    </sheetView>
  </sheetViews>
  <sheetFormatPr defaultRowHeight="12.75" x14ac:dyDescent="0.2"/>
  <cols>
    <col min="1" max="1" width="5.140625" customWidth="1"/>
    <col min="5" max="5" width="9.140625" customWidth="1"/>
    <col min="11" max="11" width="9.140625" customWidth="1"/>
    <col min="14" max="14" width="11.5703125" bestFit="1" customWidth="1"/>
    <col min="16" max="16" width="4.28515625" customWidth="1"/>
  </cols>
  <sheetData>
    <row r="2" spans="1:36" x14ac:dyDescent="0.2">
      <c r="A2" s="22"/>
      <c r="B2" s="54" t="s">
        <v>27</v>
      </c>
      <c r="C2" s="18"/>
      <c r="D2" s="18"/>
      <c r="E2" s="18"/>
      <c r="F2" s="18"/>
      <c r="G2" s="55"/>
      <c r="H2" s="18"/>
      <c r="I2" s="18"/>
      <c r="J2" s="18"/>
      <c r="K2" s="18"/>
      <c r="L2" s="29" t="s">
        <v>26</v>
      </c>
      <c r="M2" s="18"/>
      <c r="N2" s="18"/>
      <c r="O2" s="19"/>
      <c r="Q2" s="62" t="s">
        <v>30</v>
      </c>
    </row>
    <row r="3" spans="1:36" x14ac:dyDescent="0.2">
      <c r="A3" s="22"/>
      <c r="B3" s="20"/>
      <c r="C3" s="21"/>
      <c r="D3" s="52"/>
      <c r="E3" s="21"/>
      <c r="F3" s="21"/>
      <c r="G3" s="21"/>
      <c r="H3" s="21"/>
      <c r="I3" s="21"/>
      <c r="J3" s="21"/>
      <c r="K3" s="21"/>
      <c r="L3" s="21"/>
      <c r="M3" s="21"/>
      <c r="N3" s="21"/>
      <c r="O3" s="22"/>
      <c r="Q3" s="63" t="s">
        <v>31</v>
      </c>
      <c r="AJ3" t="s">
        <v>19</v>
      </c>
    </row>
    <row r="4" spans="1:36" x14ac:dyDescent="0.2">
      <c r="A4" s="22"/>
      <c r="B4" s="28" t="s">
        <v>25</v>
      </c>
      <c r="C4" s="21"/>
      <c r="E4" s="28"/>
      <c r="F4" s="21"/>
      <c r="G4" s="21"/>
      <c r="H4" s="21"/>
      <c r="I4" s="21"/>
      <c r="J4" s="21"/>
      <c r="K4" s="21"/>
      <c r="L4" s="21" t="s">
        <v>17</v>
      </c>
      <c r="M4" s="52">
        <v>32.200000000000003</v>
      </c>
      <c r="N4" s="23">
        <v>5.8</v>
      </c>
      <c r="O4" s="22"/>
    </row>
    <row r="5" spans="1:36" x14ac:dyDescent="0.2">
      <c r="A5" s="22"/>
      <c r="B5" s="28" t="s">
        <v>23</v>
      </c>
      <c r="C5" s="21"/>
      <c r="D5" s="21"/>
      <c r="E5" s="21"/>
      <c r="F5" s="21"/>
      <c r="G5" s="21"/>
      <c r="H5" s="21"/>
      <c r="I5" s="21"/>
      <c r="J5" s="21"/>
      <c r="K5" s="21"/>
      <c r="L5" s="21" t="s">
        <v>18</v>
      </c>
      <c r="M5" s="23">
        <f>N4</f>
        <v>5.8</v>
      </c>
      <c r="N5" s="64">
        <v>8</v>
      </c>
      <c r="O5" s="22"/>
    </row>
    <row r="6" spans="1:36" x14ac:dyDescent="0.2">
      <c r="A6" s="22"/>
      <c r="B6" s="21"/>
      <c r="C6" s="21"/>
      <c r="D6" s="21"/>
      <c r="E6" s="21"/>
      <c r="F6" s="21"/>
      <c r="G6" s="21"/>
      <c r="H6" s="21"/>
      <c r="I6" s="21"/>
      <c r="J6" s="21"/>
      <c r="K6" s="21"/>
      <c r="L6" s="21" t="s">
        <v>16</v>
      </c>
      <c r="M6" s="23">
        <v>85</v>
      </c>
      <c r="N6" s="21"/>
      <c r="O6" s="22"/>
    </row>
    <row r="7" spans="1:36" x14ac:dyDescent="0.2">
      <c r="A7" s="22"/>
      <c r="B7" s="34" t="s">
        <v>0</v>
      </c>
      <c r="C7" s="1" t="s">
        <v>3</v>
      </c>
      <c r="D7" s="1" t="s">
        <v>4</v>
      </c>
      <c r="E7" s="1" t="s">
        <v>6</v>
      </c>
      <c r="F7" s="1" t="s">
        <v>6</v>
      </c>
      <c r="G7" s="11"/>
      <c r="H7" s="1"/>
      <c r="I7" s="1"/>
      <c r="J7" s="4" t="s">
        <v>8</v>
      </c>
      <c r="K7" s="1" t="s">
        <v>9</v>
      </c>
      <c r="L7" s="1" t="s">
        <v>11</v>
      </c>
      <c r="M7" s="1" t="s">
        <v>13</v>
      </c>
      <c r="N7" s="40" t="s">
        <v>14</v>
      </c>
      <c r="O7" s="41" t="s">
        <v>14</v>
      </c>
    </row>
    <row r="8" spans="1:36" x14ac:dyDescent="0.2">
      <c r="A8" s="22"/>
      <c r="B8" s="35" t="s">
        <v>1</v>
      </c>
      <c r="C8" s="2" t="s">
        <v>1</v>
      </c>
      <c r="D8" s="2" t="s">
        <v>5</v>
      </c>
      <c r="E8" s="2" t="s">
        <v>5</v>
      </c>
      <c r="F8" s="2" t="s">
        <v>5</v>
      </c>
      <c r="G8" s="12"/>
      <c r="H8" s="2"/>
      <c r="I8" s="2"/>
      <c r="J8" s="4"/>
      <c r="K8" s="3"/>
      <c r="L8" s="2" t="s">
        <v>12</v>
      </c>
      <c r="M8" s="3"/>
      <c r="N8" s="42"/>
      <c r="O8" s="43"/>
    </row>
    <row r="9" spans="1:36" x14ac:dyDescent="0.2">
      <c r="A9" s="22"/>
      <c r="B9" s="36" t="s">
        <v>2</v>
      </c>
      <c r="C9" s="3" t="s">
        <v>2</v>
      </c>
      <c r="D9" s="3"/>
      <c r="E9" s="2"/>
      <c r="F9" s="2"/>
      <c r="G9" s="13"/>
      <c r="H9" s="3"/>
      <c r="I9" s="3"/>
      <c r="J9" s="4"/>
      <c r="K9" s="3" t="s">
        <v>10</v>
      </c>
      <c r="L9" s="3" t="s">
        <v>7</v>
      </c>
      <c r="M9" s="3" t="s">
        <v>7</v>
      </c>
      <c r="N9" s="42" t="s">
        <v>15</v>
      </c>
      <c r="O9" s="44" t="s">
        <v>20</v>
      </c>
      <c r="Q9" s="4"/>
      <c r="R9" s="3" t="s">
        <v>21</v>
      </c>
      <c r="S9" s="3" t="s">
        <v>22</v>
      </c>
    </row>
    <row r="10" spans="1:36" ht="15" x14ac:dyDescent="0.2">
      <c r="A10" s="22"/>
      <c r="B10" s="30">
        <v>0</v>
      </c>
      <c r="C10" s="30">
        <v>0</v>
      </c>
      <c r="D10" s="30">
        <v>0.32679999999999998</v>
      </c>
      <c r="E10" s="38">
        <f>1/D10</f>
        <v>3.0599755201958385</v>
      </c>
      <c r="F10" s="6"/>
      <c r="G10" s="14"/>
      <c r="H10" s="6"/>
      <c r="I10" s="6"/>
      <c r="J10" s="4">
        <v>1</v>
      </c>
      <c r="K10" s="17">
        <f>S10</f>
        <v>-41</v>
      </c>
      <c r="L10" s="8"/>
      <c r="M10" s="6"/>
      <c r="N10" s="45">
        <v>0</v>
      </c>
      <c r="O10" s="46"/>
      <c r="Q10" s="56">
        <v>1</v>
      </c>
      <c r="R10" s="57">
        <v>56</v>
      </c>
      <c r="S10" s="57">
        <v>-41</v>
      </c>
    </row>
    <row r="11" spans="1:36" ht="15" x14ac:dyDescent="0.2">
      <c r="A11" s="22"/>
      <c r="B11" s="30">
        <v>20</v>
      </c>
      <c r="C11" s="30">
        <v>6.6050000000000004</v>
      </c>
      <c r="D11" s="30">
        <v>0.33379999999999999</v>
      </c>
      <c r="E11" s="38">
        <f t="shared" ref="E11:E25" si="0">1/D11</f>
        <v>2.9958058717795089</v>
      </c>
      <c r="F11" s="6"/>
      <c r="G11" s="14"/>
      <c r="H11" s="6"/>
      <c r="I11" s="6"/>
      <c r="J11" s="4">
        <v>2</v>
      </c>
      <c r="K11" s="17">
        <f t="shared" ref="K11:K14" si="1">S11</f>
        <v>-79</v>
      </c>
      <c r="L11" s="8">
        <f>K11/J11</f>
        <v>-39.5</v>
      </c>
      <c r="M11" s="6">
        <f>$M$6</f>
        <v>85</v>
      </c>
      <c r="N11" s="47">
        <f t="shared" ref="N11:N15" si="2">SQRT(12*$M$4*L11^2/(4*M11*($M$5*56)*E11^2))</f>
        <v>0.77992801062606276</v>
      </c>
      <c r="O11" s="46"/>
      <c r="Q11" s="56">
        <v>2</v>
      </c>
      <c r="R11" s="58">
        <v>84</v>
      </c>
      <c r="S11" s="58">
        <v>-79</v>
      </c>
    </row>
    <row r="12" spans="1:36" ht="15" x14ac:dyDescent="0.2">
      <c r="A12" s="22"/>
      <c r="B12" s="30">
        <v>40</v>
      </c>
      <c r="C12" s="30">
        <v>13.356</v>
      </c>
      <c r="D12" s="30">
        <v>0.34139999999999998</v>
      </c>
      <c r="E12" s="38">
        <f t="shared" si="0"/>
        <v>2.9291154071470418</v>
      </c>
      <c r="F12" s="6"/>
      <c r="G12" s="14"/>
      <c r="H12" s="6"/>
      <c r="I12" s="6"/>
      <c r="J12" s="4">
        <v>3</v>
      </c>
      <c r="K12" s="17">
        <f t="shared" si="1"/>
        <v>-113</v>
      </c>
      <c r="L12" s="8">
        <f t="shared" ref="L12:L15" si="3">K12/J12</f>
        <v>-37.666666666666664</v>
      </c>
      <c r="M12" s="6">
        <f t="shared" ref="M12:M23" si="4">$M$6</f>
        <v>85</v>
      </c>
      <c r="N12" s="47">
        <f t="shared" si="2"/>
        <v>0.7606621307267134</v>
      </c>
      <c r="O12" s="46"/>
      <c r="Q12" s="56">
        <v>3</v>
      </c>
      <c r="R12" s="57">
        <v>104</v>
      </c>
      <c r="S12" s="57">
        <v>-113</v>
      </c>
    </row>
    <row r="13" spans="1:36" ht="15" x14ac:dyDescent="0.2">
      <c r="A13" s="22"/>
      <c r="B13" s="30">
        <v>60</v>
      </c>
      <c r="C13" s="30">
        <v>20.263000000000002</v>
      </c>
      <c r="D13" s="30">
        <v>0.34949999999999998</v>
      </c>
      <c r="E13" s="38">
        <f t="shared" si="0"/>
        <v>2.8612303290414882</v>
      </c>
      <c r="F13" s="6"/>
      <c r="G13" s="14"/>
      <c r="H13" s="6"/>
      <c r="I13" s="6"/>
      <c r="J13" s="4">
        <v>4</v>
      </c>
      <c r="K13" s="17">
        <f t="shared" si="1"/>
        <v>-147</v>
      </c>
      <c r="L13" s="8">
        <f t="shared" si="3"/>
        <v>-36.75</v>
      </c>
      <c r="M13" s="6">
        <f t="shared" si="4"/>
        <v>85</v>
      </c>
      <c r="N13" s="47">
        <f t="shared" si="2"/>
        <v>0.75975858047966849</v>
      </c>
      <c r="O13" s="46"/>
      <c r="Q13" s="56">
        <v>4</v>
      </c>
      <c r="R13" s="57">
        <v>123</v>
      </c>
      <c r="S13" s="57">
        <v>-147</v>
      </c>
    </row>
    <row r="14" spans="1:36" ht="15" x14ac:dyDescent="0.2">
      <c r="A14" s="22"/>
      <c r="B14" s="30">
        <v>80</v>
      </c>
      <c r="C14" s="30">
        <v>27.338999999999999</v>
      </c>
      <c r="D14" s="30">
        <v>0.35820000000000002</v>
      </c>
      <c r="E14" s="38">
        <f t="shared" si="0"/>
        <v>2.7917364600781687</v>
      </c>
      <c r="F14" s="6"/>
      <c r="G14" s="14"/>
      <c r="H14" s="6"/>
      <c r="I14" s="6"/>
      <c r="J14" s="4">
        <v>5</v>
      </c>
      <c r="K14" s="17">
        <f t="shared" si="1"/>
        <v>-180</v>
      </c>
      <c r="L14" s="8">
        <f t="shared" si="3"/>
        <v>-36</v>
      </c>
      <c r="M14" s="6">
        <f t="shared" si="4"/>
        <v>85</v>
      </c>
      <c r="N14" s="47">
        <f t="shared" si="2"/>
        <v>0.76277978040554895</v>
      </c>
      <c r="O14" s="48">
        <f>SUM(N11:N14)/4</f>
        <v>0.76578212555949832</v>
      </c>
      <c r="Q14" s="56">
        <v>5</v>
      </c>
      <c r="R14" s="58">
        <v>140</v>
      </c>
      <c r="S14" s="58">
        <v>-180</v>
      </c>
    </row>
    <row r="15" spans="1:36" ht="15" x14ac:dyDescent="0.2">
      <c r="A15" s="22"/>
      <c r="B15" s="31">
        <v>100</v>
      </c>
      <c r="C15" s="31">
        <v>34.597999999999999</v>
      </c>
      <c r="D15" s="31">
        <v>0.36780000000000002</v>
      </c>
      <c r="E15" s="39">
        <f t="shared" si="0"/>
        <v>2.7188689505165851</v>
      </c>
      <c r="F15" s="7"/>
      <c r="G15" s="15"/>
      <c r="H15" s="7"/>
      <c r="I15" s="7"/>
      <c r="J15" s="4">
        <v>10</v>
      </c>
      <c r="K15" s="16">
        <f>S15</f>
        <v>-347</v>
      </c>
      <c r="L15" s="9">
        <f t="shared" si="3"/>
        <v>-34.700000000000003</v>
      </c>
      <c r="M15" s="7">
        <f t="shared" si="4"/>
        <v>85</v>
      </c>
      <c r="N15" s="49">
        <f t="shared" si="2"/>
        <v>0.7549397444158048</v>
      </c>
      <c r="O15" s="50"/>
      <c r="Q15" s="56">
        <v>10</v>
      </c>
      <c r="R15" s="57">
        <v>217</v>
      </c>
      <c r="S15" s="57">
        <v>-347</v>
      </c>
    </row>
    <row r="16" spans="1:36" ht="15" x14ac:dyDescent="0.2">
      <c r="A16" s="22"/>
      <c r="B16" s="30">
        <v>120</v>
      </c>
      <c r="C16" s="30">
        <v>42.055999999999997</v>
      </c>
      <c r="D16" s="30">
        <v>0.37819999999999998</v>
      </c>
      <c r="E16" s="38">
        <f t="shared" si="0"/>
        <v>2.6441036488630356</v>
      </c>
      <c r="F16" s="6"/>
      <c r="G16" s="14"/>
      <c r="H16" s="6"/>
      <c r="I16" s="6"/>
      <c r="J16" s="4"/>
      <c r="K16" s="17"/>
      <c r="L16" s="8"/>
      <c r="M16" s="6"/>
      <c r="N16" s="47"/>
      <c r="O16" s="51"/>
      <c r="Q16" s="56">
        <v>20</v>
      </c>
      <c r="R16" s="57">
        <v>355</v>
      </c>
      <c r="S16" s="57">
        <v>-754</v>
      </c>
    </row>
    <row r="17" spans="1:19" ht="15" x14ac:dyDescent="0.2">
      <c r="A17" s="22"/>
      <c r="B17" s="30">
        <v>140</v>
      </c>
      <c r="C17" s="30">
        <v>49.734000000000002</v>
      </c>
      <c r="D17" s="30">
        <v>0.38979999999999998</v>
      </c>
      <c r="E17" s="38">
        <f t="shared" si="0"/>
        <v>2.5654181631605955</v>
      </c>
      <c r="F17" s="6"/>
      <c r="G17" s="14"/>
      <c r="H17" s="6"/>
      <c r="I17" s="6"/>
      <c r="J17" s="4">
        <v>20</v>
      </c>
      <c r="K17" s="17">
        <f>S16</f>
        <v>-754</v>
      </c>
      <c r="L17" s="8">
        <f>K17/J17</f>
        <v>-37.700000000000003</v>
      </c>
      <c r="M17" s="6">
        <f t="shared" si="4"/>
        <v>85</v>
      </c>
      <c r="N17" s="47">
        <f>SQRT(12*$M$4*L17^2/(4*M17*($M$5*56)*E17^2))</f>
        <v>0.8692691661826516</v>
      </c>
      <c r="O17" s="51"/>
      <c r="Q17" s="56">
        <v>30</v>
      </c>
      <c r="R17" s="57">
        <v>495</v>
      </c>
      <c r="S17" s="57">
        <v>-1084</v>
      </c>
    </row>
    <row r="18" spans="1:19" ht="15" x14ac:dyDescent="0.2">
      <c r="A18" s="22"/>
      <c r="B18" s="30">
        <v>160</v>
      </c>
      <c r="C18" s="30">
        <v>57.656999999999996</v>
      </c>
      <c r="D18" s="30">
        <v>0.4027</v>
      </c>
      <c r="E18" s="38">
        <f t="shared" si="0"/>
        <v>2.4832381425378696</v>
      </c>
      <c r="F18" s="6"/>
      <c r="G18" s="14"/>
      <c r="H18" s="6"/>
      <c r="I18" s="6"/>
      <c r="J18" s="4"/>
      <c r="K18" s="17"/>
      <c r="L18" s="8"/>
      <c r="M18" s="6"/>
      <c r="N18" s="47"/>
      <c r="O18" s="51"/>
      <c r="Q18" s="56">
        <v>40</v>
      </c>
      <c r="R18" s="57">
        <v>646</v>
      </c>
      <c r="S18" s="58">
        <v>-1358</v>
      </c>
    </row>
    <row r="19" spans="1:19" ht="15" x14ac:dyDescent="0.2">
      <c r="A19" s="22"/>
      <c r="B19" s="30">
        <v>180</v>
      </c>
      <c r="C19" s="30">
        <v>65.853999999999999</v>
      </c>
      <c r="D19" s="30">
        <v>0.4173</v>
      </c>
      <c r="E19" s="38">
        <f t="shared" si="0"/>
        <v>2.3963575365444525</v>
      </c>
      <c r="F19" s="6"/>
      <c r="G19" s="14"/>
      <c r="H19" s="6"/>
      <c r="I19" s="6"/>
      <c r="J19" s="4">
        <v>30</v>
      </c>
      <c r="K19" s="17">
        <f>S17</f>
        <v>-1084</v>
      </c>
      <c r="L19" s="8">
        <f>K19/J19</f>
        <v>-36.133333333333333</v>
      </c>
      <c r="M19" s="6">
        <f t="shared" si="4"/>
        <v>85</v>
      </c>
      <c r="N19" s="47">
        <f>SQRT(12*$M$4*L19^2/(4*M19*($M$5*56)*E19^2))</f>
        <v>0.89192328556813749</v>
      </c>
      <c r="O19" s="48">
        <f>SUM(N16:N19)/2</f>
        <v>0.88059622587539454</v>
      </c>
      <c r="Q19" s="56">
        <v>50</v>
      </c>
      <c r="R19" s="58">
        <v>769</v>
      </c>
      <c r="S19" s="57">
        <v>-1632</v>
      </c>
    </row>
    <row r="20" spans="1:19" ht="15" x14ac:dyDescent="0.2">
      <c r="A20" s="22"/>
      <c r="B20" s="31">
        <v>200</v>
      </c>
      <c r="C20" s="31">
        <v>74.364000000000004</v>
      </c>
      <c r="D20" s="31">
        <v>0.43409999999999999</v>
      </c>
      <c r="E20" s="39">
        <f t="shared" si="0"/>
        <v>2.30361667818475</v>
      </c>
      <c r="F20" s="7"/>
      <c r="G20" s="15"/>
      <c r="H20" s="7"/>
      <c r="I20" s="7"/>
      <c r="J20" s="4"/>
      <c r="K20" s="16"/>
      <c r="L20" s="9"/>
      <c r="M20" s="7"/>
      <c r="N20" s="49"/>
      <c r="O20" s="50"/>
      <c r="Q20" s="56">
        <v>60</v>
      </c>
      <c r="R20" s="57">
        <v>889</v>
      </c>
      <c r="S20" s="57">
        <v>-1896</v>
      </c>
    </row>
    <row r="21" spans="1:19" ht="15" x14ac:dyDescent="0.2">
      <c r="A21" s="22"/>
      <c r="B21" s="30">
        <v>220</v>
      </c>
      <c r="C21" s="30">
        <v>83.236999999999995</v>
      </c>
      <c r="D21" s="30">
        <v>0.45379999999999998</v>
      </c>
      <c r="E21" s="38">
        <f t="shared" si="0"/>
        <v>2.2036139268400179</v>
      </c>
      <c r="F21" s="6"/>
      <c r="G21" s="14"/>
      <c r="H21" s="6"/>
      <c r="I21" s="6"/>
      <c r="J21" s="4">
        <v>40</v>
      </c>
      <c r="K21" s="17">
        <f>S18</f>
        <v>-1358</v>
      </c>
      <c r="L21" s="8">
        <f>K21/J21</f>
        <v>-33.950000000000003</v>
      </c>
      <c r="M21" s="6">
        <f t="shared" si="4"/>
        <v>85</v>
      </c>
      <c r="N21" s="47">
        <f>SQRT(12*$M$4*L21^2/(4*M21*($M$5*56)*E21^2))</f>
        <v>0.91132935624231459</v>
      </c>
      <c r="O21" s="51"/>
      <c r="R21" s="53" t="s">
        <v>24</v>
      </c>
    </row>
    <row r="22" spans="1:19" ht="15" x14ac:dyDescent="0.2">
      <c r="A22" s="22"/>
      <c r="B22" s="30">
        <v>240</v>
      </c>
      <c r="C22" s="30">
        <v>92.542000000000002</v>
      </c>
      <c r="D22" s="30">
        <v>0.47749999999999998</v>
      </c>
      <c r="E22" s="38">
        <f t="shared" si="0"/>
        <v>2.0942408376963351</v>
      </c>
      <c r="F22" s="6"/>
      <c r="G22" s="14"/>
      <c r="H22" s="6"/>
      <c r="I22" s="6"/>
      <c r="J22" s="4"/>
      <c r="K22" s="17"/>
      <c r="L22" s="8"/>
      <c r="M22" s="6"/>
      <c r="N22" s="47"/>
      <c r="O22" s="51"/>
      <c r="R22" s="32">
        <v>53</v>
      </c>
    </row>
    <row r="23" spans="1:19" ht="15" x14ac:dyDescent="0.2">
      <c r="A23" s="22"/>
      <c r="B23" s="30">
        <v>260</v>
      </c>
      <c r="C23" s="30">
        <v>102.373</v>
      </c>
      <c r="D23" s="30">
        <v>0.50690000000000002</v>
      </c>
      <c r="E23" s="38">
        <f t="shared" si="0"/>
        <v>1.9727756954034326</v>
      </c>
      <c r="F23" s="6"/>
      <c r="G23" s="14"/>
      <c r="H23" s="6"/>
      <c r="I23" s="6"/>
      <c r="J23" s="4">
        <v>50</v>
      </c>
      <c r="K23" s="17">
        <f>S19</f>
        <v>-1632</v>
      </c>
      <c r="L23" s="8">
        <f>K23/J23</f>
        <v>-32.64</v>
      </c>
      <c r="M23" s="6">
        <f t="shared" si="4"/>
        <v>85</v>
      </c>
      <c r="N23" s="47">
        <f>SQRT(12*$M$4*L23^2/(4*M23*($M$5*56)*E23^2))</f>
        <v>0.97868635052130837</v>
      </c>
      <c r="O23" s="48">
        <f>SUM(N21:N23)/2</f>
        <v>0.94500785338181148</v>
      </c>
      <c r="R23" s="33">
        <v>68</v>
      </c>
    </row>
    <row r="24" spans="1:19" ht="15" x14ac:dyDescent="0.2">
      <c r="A24" s="22"/>
      <c r="B24" s="31">
        <v>280</v>
      </c>
      <c r="C24" s="31">
        <v>112.875</v>
      </c>
      <c r="D24" s="31">
        <v>0.54520000000000002</v>
      </c>
      <c r="E24" s="39">
        <f t="shared" si="0"/>
        <v>1.8341892883345561</v>
      </c>
      <c r="F24" s="7"/>
      <c r="G24" s="15"/>
      <c r="H24" s="7"/>
      <c r="I24" s="7"/>
      <c r="J24" s="4"/>
      <c r="K24" s="16"/>
      <c r="L24" s="9"/>
      <c r="M24" s="7"/>
      <c r="N24" s="49"/>
      <c r="O24" s="50"/>
      <c r="R24" s="32">
        <v>81</v>
      </c>
    </row>
    <row r="25" spans="1:19" ht="15" x14ac:dyDescent="0.2">
      <c r="A25" s="22"/>
      <c r="B25" s="30">
        <v>300</v>
      </c>
      <c r="C25" s="30">
        <v>124.28</v>
      </c>
      <c r="D25" s="30">
        <v>0.5988</v>
      </c>
      <c r="E25" s="38">
        <f t="shared" si="0"/>
        <v>1.6700066800267201</v>
      </c>
      <c r="F25" s="6"/>
      <c r="G25" s="14"/>
      <c r="H25" s="6"/>
      <c r="I25" s="6"/>
      <c r="J25" s="4"/>
      <c r="K25" s="6"/>
      <c r="L25" s="8"/>
      <c r="M25" s="6"/>
      <c r="N25" s="10"/>
      <c r="O25" s="22"/>
      <c r="R25" s="32">
        <v>96</v>
      </c>
    </row>
    <row r="26" spans="1:19" ht="15" x14ac:dyDescent="0.2">
      <c r="A26" s="22"/>
      <c r="B26" s="30">
        <v>302</v>
      </c>
      <c r="C26" s="30">
        <v>125.48399999999999</v>
      </c>
      <c r="D26" s="30">
        <v>0.60540000000000005</v>
      </c>
      <c r="E26" s="6"/>
      <c r="F26" s="21"/>
      <c r="G26" s="6"/>
      <c r="H26" s="6"/>
      <c r="I26" s="6"/>
      <c r="J26" s="4"/>
      <c r="K26" s="6"/>
      <c r="L26" s="6"/>
      <c r="M26" s="6"/>
      <c r="N26" s="6"/>
      <c r="O26" s="22"/>
      <c r="R26" s="33">
        <v>113</v>
      </c>
    </row>
    <row r="27" spans="1:19" x14ac:dyDescent="0.2">
      <c r="A27" s="22"/>
      <c r="B27" s="37"/>
      <c r="C27" s="24"/>
      <c r="D27" s="24"/>
      <c r="E27" s="24"/>
      <c r="F27" s="24"/>
      <c r="G27" s="24"/>
      <c r="H27" s="24"/>
      <c r="I27" s="24"/>
      <c r="J27" s="25"/>
      <c r="K27" s="24"/>
      <c r="L27" s="26"/>
      <c r="M27" s="24"/>
      <c r="N27" s="24"/>
      <c r="O27" s="27"/>
      <c r="R27" s="32">
        <v>200</v>
      </c>
    </row>
    <row r="28" spans="1:19" x14ac:dyDescent="0.2">
      <c r="B28" s="5"/>
      <c r="C28" s="5"/>
      <c r="D28" s="5"/>
      <c r="G28" s="5"/>
      <c r="H28" s="5"/>
      <c r="J28" s="5"/>
      <c r="K28" s="5"/>
      <c r="L28" s="5"/>
      <c r="M28" s="5"/>
      <c r="N28" s="5"/>
      <c r="R28" s="32">
        <v>376</v>
      </c>
    </row>
    <row r="29" spans="1:19" x14ac:dyDescent="0.2">
      <c r="A29" s="21"/>
      <c r="B29" s="21" t="s">
        <v>29</v>
      </c>
      <c r="C29" s="21"/>
      <c r="D29" s="21"/>
      <c r="E29" s="21"/>
      <c r="F29" s="21" t="s">
        <v>28</v>
      </c>
      <c r="G29" s="21"/>
      <c r="H29" s="21"/>
      <c r="I29" s="21"/>
      <c r="M29" s="21"/>
      <c r="N29" s="21"/>
      <c r="O29" s="21"/>
      <c r="P29" s="21"/>
      <c r="Q29" s="21"/>
      <c r="R29" s="32">
        <v>536</v>
      </c>
    </row>
    <row r="30" spans="1:19" x14ac:dyDescent="0.2">
      <c r="A30" s="21"/>
      <c r="B30" s="21"/>
      <c r="C30" s="21"/>
      <c r="D30" s="21"/>
      <c r="E30" s="21"/>
      <c r="F30" s="21"/>
      <c r="G30" s="21"/>
      <c r="H30" s="21"/>
      <c r="I30" s="21"/>
      <c r="M30" s="59">
        <v>2015</v>
      </c>
      <c r="N30" s="59" t="s">
        <v>28</v>
      </c>
      <c r="P30" s="21"/>
      <c r="Q30" s="21"/>
      <c r="R30" s="32">
        <v>676</v>
      </c>
    </row>
    <row r="31" spans="1:19" ht="15" x14ac:dyDescent="0.2">
      <c r="A31" s="21"/>
      <c r="B31" s="30">
        <v>0</v>
      </c>
      <c r="C31" s="30">
        <v>0</v>
      </c>
      <c r="D31" s="30">
        <v>0.32679999999999998</v>
      </c>
      <c r="E31" s="21"/>
      <c r="F31" s="30">
        <v>0</v>
      </c>
      <c r="G31" s="30">
        <v>0</v>
      </c>
      <c r="H31" s="30">
        <v>0.36099999999999999</v>
      </c>
      <c r="I31" s="21"/>
      <c r="M31" s="59">
        <v>1.02</v>
      </c>
      <c r="N31" s="59">
        <v>1.1200000000000001</v>
      </c>
      <c r="O31" s="61">
        <f>M31/N31</f>
        <v>0.9107142857142857</v>
      </c>
      <c r="P31" s="21"/>
      <c r="Q31" s="21"/>
      <c r="R31" s="33">
        <v>810</v>
      </c>
    </row>
    <row r="32" spans="1:19" ht="15" x14ac:dyDescent="0.2">
      <c r="A32" s="21"/>
      <c r="B32" s="30">
        <v>20</v>
      </c>
      <c r="C32" s="30">
        <v>6.6050000000000004</v>
      </c>
      <c r="D32" s="30">
        <v>0.33379999999999999</v>
      </c>
      <c r="E32" s="21"/>
      <c r="F32" s="30">
        <v>20</v>
      </c>
      <c r="G32" s="30">
        <v>7.29</v>
      </c>
      <c r="H32" s="30">
        <v>0.36809999999999998</v>
      </c>
      <c r="I32" s="21"/>
      <c r="M32" s="59">
        <v>1.1499999999999999</v>
      </c>
      <c r="N32" s="59">
        <v>1.27</v>
      </c>
      <c r="O32" s="61">
        <f t="shared" ref="O32:O33" si="5">M32/N32</f>
        <v>0.90551181102362199</v>
      </c>
      <c r="P32" s="21"/>
      <c r="Q32" s="21"/>
    </row>
    <row r="33" spans="1:17" ht="15" x14ac:dyDescent="0.2">
      <c r="A33" s="21"/>
      <c r="B33" s="30">
        <v>40</v>
      </c>
      <c r="C33" s="30">
        <v>13.356</v>
      </c>
      <c r="D33" s="30">
        <v>0.34139999999999998</v>
      </c>
      <c r="E33" s="21"/>
      <c r="F33" s="30">
        <v>40</v>
      </c>
      <c r="G33" s="30">
        <v>14.73</v>
      </c>
      <c r="H33" s="30">
        <v>0.376</v>
      </c>
      <c r="I33" s="21"/>
      <c r="M33" s="60">
        <v>1.37</v>
      </c>
      <c r="N33" s="59">
        <v>1.59</v>
      </c>
      <c r="O33" s="61">
        <f t="shared" si="5"/>
        <v>0.86163522012578619</v>
      </c>
      <c r="P33" s="21"/>
      <c r="Q33" s="21"/>
    </row>
    <row r="34" spans="1:17" ht="15" x14ac:dyDescent="0.2">
      <c r="A34" s="21"/>
      <c r="B34" s="30">
        <v>60</v>
      </c>
      <c r="C34" s="30">
        <v>20.263000000000002</v>
      </c>
      <c r="D34" s="30">
        <v>0.34949999999999998</v>
      </c>
      <c r="E34" s="21"/>
      <c r="F34" s="30">
        <v>60</v>
      </c>
      <c r="G34" s="30">
        <v>22.337</v>
      </c>
      <c r="H34" s="30">
        <v>0.38479999999999998</v>
      </c>
      <c r="I34" s="21"/>
      <c r="M34" s="21"/>
      <c r="N34" s="21"/>
      <c r="O34" s="21"/>
      <c r="P34" s="21"/>
      <c r="Q34" s="21"/>
    </row>
    <row r="35" spans="1:17" ht="15" x14ac:dyDescent="0.2">
      <c r="A35" s="21"/>
      <c r="B35" s="30">
        <v>80</v>
      </c>
      <c r="C35" s="30">
        <v>27.338999999999999</v>
      </c>
      <c r="D35" s="30">
        <v>0.35820000000000002</v>
      </c>
      <c r="E35" s="21"/>
      <c r="F35" s="30">
        <v>80</v>
      </c>
      <c r="G35" s="30">
        <v>30.129000000000001</v>
      </c>
      <c r="H35" s="30">
        <v>0.39460000000000001</v>
      </c>
      <c r="I35" s="21"/>
      <c r="M35" s="21"/>
      <c r="N35" s="21"/>
      <c r="O35" s="21"/>
      <c r="P35" s="21"/>
      <c r="Q35" s="21"/>
    </row>
    <row r="36" spans="1:17" ht="15" x14ac:dyDescent="0.2">
      <c r="A36" s="21"/>
      <c r="B36" s="31">
        <v>100</v>
      </c>
      <c r="C36" s="31">
        <v>34.597999999999999</v>
      </c>
      <c r="D36" s="31">
        <v>0.36780000000000002</v>
      </c>
      <c r="E36" s="21"/>
      <c r="F36" s="31">
        <v>100</v>
      </c>
      <c r="G36" s="31">
        <v>38.127000000000002</v>
      </c>
      <c r="H36" s="31">
        <v>0.40550000000000003</v>
      </c>
      <c r="I36" s="21"/>
      <c r="M36" s="21"/>
      <c r="N36" s="21"/>
      <c r="O36" s="21"/>
      <c r="P36" s="21"/>
      <c r="Q36" s="21"/>
    </row>
    <row r="37" spans="1:17" ht="15" x14ac:dyDescent="0.2">
      <c r="A37" s="21"/>
      <c r="B37" s="30">
        <v>120</v>
      </c>
      <c r="C37" s="30">
        <v>42.055999999999997</v>
      </c>
      <c r="D37" s="30">
        <v>0.37819999999999998</v>
      </c>
      <c r="E37" s="21"/>
      <c r="F37" s="30">
        <v>120</v>
      </c>
      <c r="G37" s="30">
        <v>46.356999999999999</v>
      </c>
      <c r="H37" s="30">
        <v>0.4178</v>
      </c>
      <c r="I37" s="21"/>
      <c r="M37" s="21"/>
      <c r="N37" s="21"/>
      <c r="O37" s="21"/>
      <c r="P37" s="21"/>
      <c r="Q37" s="21"/>
    </row>
    <row r="38" spans="1:17" ht="15" x14ac:dyDescent="0.2">
      <c r="A38" s="21"/>
      <c r="B38" s="30">
        <v>140</v>
      </c>
      <c r="C38" s="30">
        <v>49.734000000000002</v>
      </c>
      <c r="D38" s="30">
        <v>0.38979999999999998</v>
      </c>
      <c r="E38" s="21"/>
      <c r="F38" s="30">
        <v>140</v>
      </c>
      <c r="G38" s="30">
        <v>54.85</v>
      </c>
      <c r="H38" s="30">
        <v>0.43180000000000002</v>
      </c>
      <c r="I38" s="21"/>
      <c r="M38" s="21"/>
      <c r="N38" s="21"/>
      <c r="O38" s="21"/>
      <c r="P38" s="21"/>
      <c r="Q38" s="21"/>
    </row>
    <row r="39" spans="1:17" ht="15" x14ac:dyDescent="0.2">
      <c r="A39" s="21"/>
      <c r="B39" s="30">
        <v>160</v>
      </c>
      <c r="C39" s="30">
        <v>57.656999999999996</v>
      </c>
      <c r="D39" s="30">
        <v>0.4027</v>
      </c>
      <c r="E39" s="21"/>
      <c r="F39" s="30">
        <v>160</v>
      </c>
      <c r="G39" s="30">
        <v>63.643000000000001</v>
      </c>
      <c r="H39" s="30">
        <v>0.44790000000000002</v>
      </c>
      <c r="I39" s="21"/>
      <c r="M39" s="21"/>
      <c r="N39" s="21"/>
      <c r="O39" s="21"/>
      <c r="P39" s="21"/>
      <c r="Q39" s="21"/>
    </row>
    <row r="40" spans="1:17" ht="15" x14ac:dyDescent="0.2">
      <c r="A40" s="21"/>
      <c r="B40" s="30">
        <v>180</v>
      </c>
      <c r="C40" s="30">
        <v>65.853999999999999</v>
      </c>
      <c r="D40" s="30">
        <v>0.4173</v>
      </c>
      <c r="E40" s="21"/>
      <c r="F40" s="30">
        <v>180</v>
      </c>
      <c r="G40" s="30">
        <v>72.786000000000001</v>
      </c>
      <c r="H40" s="30">
        <v>0.46689999999999998</v>
      </c>
      <c r="I40" s="21"/>
      <c r="M40" s="21"/>
      <c r="N40" s="21"/>
      <c r="O40" s="21"/>
      <c r="P40" s="21"/>
      <c r="Q40" s="21"/>
    </row>
    <row r="41" spans="1:17" ht="15" x14ac:dyDescent="0.2">
      <c r="A41" s="21"/>
      <c r="B41" s="31">
        <v>200</v>
      </c>
      <c r="C41" s="31">
        <v>74.364000000000004</v>
      </c>
      <c r="D41" s="31">
        <v>0.43409999999999999</v>
      </c>
      <c r="E41" s="21"/>
      <c r="F41" s="31">
        <v>200</v>
      </c>
      <c r="G41" s="31">
        <v>82.343000000000004</v>
      </c>
      <c r="H41" s="31">
        <v>0.48959999999999998</v>
      </c>
      <c r="I41" s="21"/>
      <c r="M41" s="21"/>
      <c r="N41" s="21"/>
      <c r="O41" s="21"/>
      <c r="P41" s="21"/>
      <c r="Q41" s="21"/>
    </row>
    <row r="42" spans="1:17" ht="15" x14ac:dyDescent="0.2">
      <c r="A42" s="21"/>
      <c r="B42" s="30">
        <v>220</v>
      </c>
      <c r="C42" s="30">
        <v>83.236999999999995</v>
      </c>
      <c r="D42" s="30">
        <v>0.45379999999999998</v>
      </c>
      <c r="E42" s="21"/>
      <c r="F42" s="30">
        <v>220</v>
      </c>
      <c r="G42" s="30">
        <v>92.405000000000001</v>
      </c>
      <c r="H42" s="30">
        <v>0.51759999999999995</v>
      </c>
      <c r="I42" s="21"/>
      <c r="M42" s="21"/>
      <c r="N42" s="21"/>
      <c r="O42" s="21"/>
      <c r="P42" s="21"/>
      <c r="Q42" s="21"/>
    </row>
    <row r="43" spans="1:17" ht="15" x14ac:dyDescent="0.2">
      <c r="A43" s="21"/>
      <c r="B43" s="30">
        <v>240</v>
      </c>
      <c r="C43" s="30">
        <v>92.542000000000002</v>
      </c>
      <c r="D43" s="30">
        <v>0.47749999999999998</v>
      </c>
      <c r="E43" s="21"/>
      <c r="F43" s="30">
        <v>240</v>
      </c>
      <c r="G43" s="30">
        <v>103.101</v>
      </c>
      <c r="H43" s="30">
        <v>0.55369999999999997</v>
      </c>
      <c r="I43" s="21"/>
      <c r="J43" s="21"/>
      <c r="K43" s="21"/>
      <c r="L43" s="21"/>
      <c r="M43" s="21"/>
      <c r="N43" s="21"/>
      <c r="O43" s="21"/>
      <c r="P43" s="21"/>
      <c r="Q43" s="21"/>
    </row>
    <row r="44" spans="1:17" ht="15" x14ac:dyDescent="0.2">
      <c r="A44" s="21"/>
      <c r="B44" s="30">
        <v>260</v>
      </c>
      <c r="C44" s="30">
        <v>102.373</v>
      </c>
      <c r="D44" s="30">
        <v>0.50690000000000002</v>
      </c>
      <c r="E44" s="21"/>
      <c r="F44" s="30">
        <v>260</v>
      </c>
      <c r="G44" s="30">
        <v>114.63800000000001</v>
      </c>
      <c r="H44" s="30">
        <v>0.60289999999999999</v>
      </c>
      <c r="I44" s="21"/>
      <c r="J44" s="21"/>
      <c r="K44" s="21"/>
      <c r="L44" s="21"/>
      <c r="M44" s="21"/>
      <c r="N44" s="21"/>
      <c r="O44" s="21"/>
      <c r="P44" s="21"/>
      <c r="Q44" s="21"/>
    </row>
    <row r="45" spans="1:17" ht="15" x14ac:dyDescent="0.2">
      <c r="A45" s="21"/>
      <c r="B45" s="31">
        <v>280</v>
      </c>
      <c r="C45" s="31">
        <v>112.875</v>
      </c>
      <c r="D45" s="31">
        <v>0.54520000000000002</v>
      </c>
      <c r="E45" s="21"/>
      <c r="F45" s="31">
        <v>280</v>
      </c>
      <c r="G45" s="31">
        <v>127.377</v>
      </c>
      <c r="H45" s="31">
        <v>0.67679999999999996</v>
      </c>
      <c r="I45" s="21"/>
      <c r="J45" s="21"/>
      <c r="K45" s="21"/>
      <c r="L45" s="21"/>
      <c r="M45" s="21"/>
      <c r="N45" s="21"/>
      <c r="O45" s="21"/>
      <c r="P45" s="21"/>
      <c r="Q45" s="21"/>
    </row>
    <row r="46" spans="1:17" ht="15" x14ac:dyDescent="0.2">
      <c r="A46" s="21"/>
      <c r="B46" s="30">
        <v>300</v>
      </c>
      <c r="C46" s="30">
        <v>124.28</v>
      </c>
      <c r="D46" s="30">
        <v>0.5988</v>
      </c>
      <c r="E46" s="21"/>
      <c r="F46" s="30">
        <v>289</v>
      </c>
      <c r="G46" s="30">
        <v>133.67599999999999</v>
      </c>
      <c r="H46" s="30">
        <v>0.72540000000000004</v>
      </c>
      <c r="I46" s="21"/>
      <c r="J46" s="21"/>
      <c r="K46" s="21"/>
      <c r="L46" s="21"/>
      <c r="M46" s="21"/>
      <c r="N46" s="21"/>
      <c r="O46" s="21"/>
      <c r="P46" s="21"/>
      <c r="Q46" s="21"/>
    </row>
    <row r="47" spans="1:17" ht="15" x14ac:dyDescent="0.2">
      <c r="A47" s="21"/>
      <c r="B47" s="30">
        <v>302</v>
      </c>
      <c r="C47" s="30">
        <v>125.48399999999999</v>
      </c>
      <c r="D47" s="30">
        <v>0.60540000000000005</v>
      </c>
      <c r="E47" s="21"/>
      <c r="F47" s="30">
        <v>302</v>
      </c>
      <c r="G47" s="30">
        <v>125.48399999999999</v>
      </c>
      <c r="H47" s="30">
        <v>0.60540000000000005</v>
      </c>
      <c r="I47" s="21"/>
      <c r="J47" s="21"/>
      <c r="K47" s="21"/>
      <c r="L47" s="21"/>
      <c r="M47" s="21"/>
      <c r="N47" s="21"/>
      <c r="O47" s="21"/>
      <c r="P47" s="21"/>
      <c r="Q47" s="21"/>
    </row>
    <row r="48" spans="1:17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</row>
    <row r="49" spans="1:17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</row>
    <row r="50" spans="1:17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</row>
    <row r="51" spans="1:17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</row>
    <row r="52" spans="1:17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</row>
    <row r="53" spans="1:17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</row>
    <row r="54" spans="1:17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</row>
    <row r="55" spans="1:17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</row>
    <row r="56" spans="1:17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</row>
    <row r="57" spans="1:17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</row>
    <row r="58" spans="1:17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17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</row>
  </sheetData>
  <pageMargins left="0.45" right="0.45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openLevRatio_zeta_fk</vt:lpstr>
      <vt:lpstr>Sheet2</vt:lpstr>
      <vt:lpstr>Sheet3</vt:lpstr>
      <vt:lpstr>openLevRatio_zeta_fk!Print_Area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cp:lastPrinted>2016-03-20T19:19:28Z</cp:lastPrinted>
  <dcterms:created xsi:type="dcterms:W3CDTF">2016-01-26T22:06:26Z</dcterms:created>
  <dcterms:modified xsi:type="dcterms:W3CDTF">2017-07-16T19:58:07Z</dcterms:modified>
</cp:coreProperties>
</file>