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wamp\jaguar_vdb\vdb2\vdb\excel\"/>
    </mc:Choice>
  </mc:AlternateContent>
  <xr:revisionPtr revIDLastSave="0" documentId="13_ncr:1_{E16EE27C-BC44-404A-841E-6BFF7AA0BFA2}" xr6:coauthVersionLast="47" xr6:coauthVersionMax="47" xr10:uidLastSave="{00000000-0000-0000-0000-000000000000}"/>
  <bookViews>
    <workbookView xWindow="-120" yWindow="-120" windowWidth="24240" windowHeight="13140" xr2:uid="{00000000-000D-0000-FFFF-FFFF00000000}"/>
  </bookViews>
  <sheets>
    <sheet name="r-zeta_formula" sheetId="1" r:id="rId1"/>
    <sheet name="Sheet2" sheetId="2" r:id="rId2"/>
    <sheet name="Sheet3" sheetId="3" r:id="rId3"/>
  </sheets>
  <calcPr calcId="191029"/>
</workbook>
</file>

<file path=xl/calcChain.xml><?xml version="1.0" encoding="utf-8"?>
<calcChain xmlns="http://schemas.openxmlformats.org/spreadsheetml/2006/main">
  <c r="I43" i="1" l="1"/>
  <c r="I44" i="1"/>
  <c r="I45" i="1"/>
  <c r="I46" i="1"/>
  <c r="I47" i="1"/>
  <c r="I48" i="1"/>
  <c r="I49" i="1"/>
  <c r="I50" i="1"/>
  <c r="J50" i="1" s="1"/>
  <c r="K50" i="1" s="1"/>
  <c r="I51" i="1"/>
  <c r="I52" i="1"/>
  <c r="I53" i="1"/>
  <c r="I42" i="1"/>
  <c r="H43" i="1"/>
  <c r="H44" i="1"/>
  <c r="H45" i="1"/>
  <c r="J45" i="1" s="1"/>
  <c r="K45" i="1" s="1"/>
  <c r="H46" i="1"/>
  <c r="H47" i="1"/>
  <c r="H48" i="1"/>
  <c r="J48" i="1" s="1"/>
  <c r="K48" i="1" s="1"/>
  <c r="H49" i="1"/>
  <c r="H50" i="1"/>
  <c r="H51" i="1"/>
  <c r="J51" i="1" s="1"/>
  <c r="K51" i="1" s="1"/>
  <c r="H52" i="1"/>
  <c r="H53" i="1"/>
  <c r="J53" i="1" s="1"/>
  <c r="K53" i="1" s="1"/>
  <c r="H42" i="1"/>
  <c r="J43" i="1"/>
  <c r="K43" i="1" s="1"/>
  <c r="J44" i="1"/>
  <c r="K44" i="1" s="1"/>
  <c r="J47" i="1"/>
  <c r="K47" i="1" s="1"/>
  <c r="J49" i="1"/>
  <c r="K49" i="1" s="1"/>
  <c r="J46" i="1" l="1"/>
  <c r="K46" i="1" s="1"/>
  <c r="J52" i="1"/>
  <c r="K52" i="1" s="1"/>
  <c r="J42" i="1"/>
  <c r="K42" i="1" s="1"/>
  <c r="G23" i="1" l="1"/>
  <c r="G25" i="1" s="1"/>
  <c r="J23" i="1"/>
  <c r="J25" i="1" s="1"/>
  <c r="G10" i="1" l="1"/>
</calcChain>
</file>

<file path=xl/sharedStrings.xml><?xml version="1.0" encoding="utf-8"?>
<sst xmlns="http://schemas.openxmlformats.org/spreadsheetml/2006/main" count="47" uniqueCount="47">
  <si>
    <t xml:space="preserve"> &lt;- front bias</t>
  </si>
  <si>
    <t xml:space="preserve"> &lt;- front wt</t>
  </si>
  <si>
    <t xml:space="preserve"> &lt;- f unsprung</t>
  </si>
  <si>
    <t xml:space="preserve"> &lt;- f chassis</t>
  </si>
  <si>
    <t xml:space="preserve"> rear bias -&gt;</t>
  </si>
  <si>
    <t xml:space="preserve"> rear wt -&gt;</t>
  </si>
  <si>
    <t xml:space="preserve"> r unsprung -&gt;</t>
  </si>
  <si>
    <t xml:space="preserve"> r chassis -&gt;</t>
  </si>
  <si>
    <t xml:space="preserve"> 8-3-24</t>
  </si>
  <si>
    <t xml:space="preserve"> ips</t>
  </si>
  <si>
    <t xml:space="preserve"> ZETA FORMULA</t>
  </si>
  <si>
    <t>fork LR is derived from the rake angle</t>
  </si>
  <si>
    <t>FORK LEVERAGE RATIO</t>
  </si>
  <si>
    <t xml:space="preserve"> front rake angle</t>
  </si>
  <si>
    <t>[act]</t>
  </si>
  <si>
    <t>ro wogas</t>
  </si>
  <si>
    <t>The r-zeta formula needs the front leverage ratio.</t>
  </si>
  <si>
    <t xml:space="preserve"> calculated leverage ratio</t>
  </si>
  <si>
    <t>BIKE WEIGHT SPLIT</t>
  </si>
  <si>
    <t xml:space="preserve"> bike weight</t>
  </si>
  <si>
    <t xml:space="preserve">This weight split is from 2019 SXF 350. </t>
  </si>
  <si>
    <t>The r-zeta formula also needs the front front chassis weight.</t>
  </si>
  <si>
    <t>The r-zeta formula also need the rebound force as measured on the dyno.  (ro wogas = rebound open without gas)</t>
  </si>
  <si>
    <t>    ro wogas    </t>
  </si>
  <si>
    <t> ro wogas    </t>
  </si>
  <si>
    <t>[+chtd]</t>
  </si>
  <si>
    <t>Inputs</t>
  </si>
  <si>
    <t>lev.ratio</t>
  </si>
  <si>
    <t>[-]</t>
  </si>
  <si>
    <t>c.damp</t>
  </si>
  <si>
    <t>c-zeta</t>
  </si>
  <si>
    <t>spr.rate</t>
  </si>
  <si>
    <t>[kg/mm]</t>
  </si>
  <si>
    <t>[lbm]</t>
  </si>
  <si>
    <t xml:space="preserve"> A.</t>
  </si>
  <si>
    <t xml:space="preserve"> B.</t>
  </si>
  <si>
    <t xml:space="preserve"> C.</t>
  </si>
  <si>
    <t>m.chassis</t>
  </si>
  <si>
    <t xml:space="preserve"> This column has 8 lbs seal and bushing drag added to the actual cartridge dyno numbers.</t>
  </si>
  <si>
    <t>I always dyno test 1 fork cartridge and add seal and bushing drag.</t>
  </si>
  <si>
    <t>The r-zeta formula is for both forks so the dyno numbers are doubled.</t>
  </si>
  <si>
    <t>Actual rebound force as recorded on the load cell for 1-fork cartridge (includes cartridge seal drag).</t>
  </si>
  <si>
    <t xml:space="preserve"> 4113    2022 CRF 450</t>
  </si>
  <si>
    <t>double</t>
  </si>
  <si>
    <t>rebound</t>
  </si>
  <si>
    <t xml:space="preserve"> (damp coefficient)</t>
  </si>
  <si>
    <t>This first example is for the forks.  The shock formula is the same, input the bikes rear chassis weight and rear leverage ratio.  Because the leverage ratio changes, we simply use LR at race sag.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</si>
</sst>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0"/>
      <color theme="1"/>
      <name val="Arial"/>
      <family val="2"/>
    </font>
    <font>
      <sz val="11"/>
      <color theme="1"/>
      <name val="Calibri"/>
      <family val="2"/>
      <scheme val="minor"/>
    </font>
    <font>
      <sz val="10"/>
      <color rgb="FF0070C0"/>
      <name val="Arial"/>
      <family val="2"/>
    </font>
    <font>
      <sz val="9"/>
      <name val="Arial"/>
      <family val="2"/>
    </font>
    <font>
      <sz val="9"/>
      <color theme="1"/>
      <name val="Arial"/>
      <family val="2"/>
    </font>
    <font>
      <b/>
      <sz val="11"/>
      <color theme="1"/>
      <name val="Calibri"/>
      <family val="2"/>
      <scheme val="minor"/>
    </font>
    <font>
      <sz val="9"/>
      <color rgb="FF000000"/>
      <name val="Trebuchet MS"/>
      <family val="2"/>
    </font>
    <font>
      <sz val="8"/>
      <color rgb="FF4A4A4A"/>
      <name val="Trebuchet MS"/>
      <family val="2"/>
    </font>
    <font>
      <sz val="11"/>
      <color rgb="FF0070C0"/>
      <name val="Calibri"/>
      <family val="2"/>
      <scheme val="minor"/>
    </font>
    <font>
      <b/>
      <sz val="11"/>
      <color theme="1"/>
      <name val="Calibri"/>
      <family val="2"/>
    </font>
    <font>
      <sz val="11"/>
      <color theme="1"/>
      <name val="Calibri"/>
      <family val="2"/>
    </font>
    <font>
      <sz val="9"/>
      <color theme="1"/>
      <name val="Calibri"/>
      <family val="2"/>
    </font>
    <font>
      <i/>
      <sz val="11"/>
      <color theme="1"/>
      <name val="Calibri"/>
      <family val="2"/>
    </font>
    <font>
      <sz val="11"/>
      <name val="Calibri"/>
      <family val="2"/>
    </font>
    <font>
      <sz val="11"/>
      <color rgb="FF0070C0"/>
      <name val="Calibri"/>
      <family val="2"/>
    </font>
    <font>
      <u/>
      <sz val="11"/>
      <color theme="1"/>
      <name val="Calibri"/>
      <family val="2"/>
    </font>
    <font>
      <sz val="11"/>
      <color theme="5" tint="-0.249977111117893"/>
      <name val="Calibri"/>
      <family val="2"/>
    </font>
  </fonts>
  <fills count="8">
    <fill>
      <patternFill patternType="none"/>
    </fill>
    <fill>
      <patternFill patternType="gray125"/>
    </fill>
    <fill>
      <patternFill patternType="solid">
        <fgColor rgb="FFEFE8DA"/>
        <bgColor indexed="64"/>
      </patternFill>
    </fill>
    <fill>
      <patternFill patternType="solid">
        <fgColor rgb="FFFFFFB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9F5F0"/>
      </left>
      <right style="thin">
        <color rgb="FFF9F5F0"/>
      </right>
      <top style="thin">
        <color rgb="FFF9F5F0"/>
      </top>
      <bottom style="thin">
        <color rgb="FFF9F5F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0" fillId="0" borderId="1" xfId="0" applyBorder="1"/>
    <xf numFmtId="0" fontId="0" fillId="0" borderId="2" xfId="0" applyBorder="1" applyAlignment="1">
      <alignment horizontal="center"/>
    </xf>
    <xf numFmtId="0" fontId="0" fillId="0" borderId="3" xfId="0" applyBorder="1"/>
    <xf numFmtId="0" fontId="0" fillId="0" borderId="4" xfId="0" applyBorder="1"/>
    <xf numFmtId="0" fontId="2" fillId="0" borderId="0" xfId="0" applyFont="1" applyAlignment="1">
      <alignment horizontal="center"/>
    </xf>
    <xf numFmtId="0" fontId="0" fillId="0" borderId="5" xfId="0" applyBorder="1"/>
    <xf numFmtId="0" fontId="0" fillId="0" borderId="4" xfId="0" applyBorder="1" applyAlignment="1">
      <alignment horizontal="center"/>
    </xf>
    <xf numFmtId="0" fontId="0" fillId="0" borderId="5"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0" xfId="0" applyAlignment="1">
      <alignment horizontal="center"/>
    </xf>
    <xf numFmtId="0" fontId="0" fillId="0" borderId="2" xfId="0" quotePrefix="1" applyBorder="1" applyAlignment="1">
      <alignment horizontal="center"/>
    </xf>
    <xf numFmtId="0" fontId="4" fillId="0" borderId="0" xfId="0" quotePrefix="1" applyFont="1" applyAlignment="1">
      <alignment horizontal="right"/>
    </xf>
    <xf numFmtId="0" fontId="4" fillId="0" borderId="0" xfId="0" applyFont="1"/>
    <xf numFmtId="0" fontId="3" fillId="0" borderId="0" xfId="0" quotePrefix="1" applyFont="1" applyAlignment="1">
      <alignment horizontal="left"/>
    </xf>
    <xf numFmtId="0" fontId="3" fillId="0" borderId="7" xfId="0" quotePrefix="1" applyFont="1" applyBorder="1" applyAlignment="1">
      <alignment horizontal="left"/>
    </xf>
    <xf numFmtId="0" fontId="4" fillId="0" borderId="7" xfId="0" quotePrefix="1" applyFont="1" applyBorder="1" applyAlignment="1">
      <alignment horizontal="right"/>
    </xf>
    <xf numFmtId="164" fontId="0" fillId="0" borderId="4" xfId="0" applyNumberFormat="1" applyBorder="1" applyAlignment="1">
      <alignment horizontal="center"/>
    </xf>
    <xf numFmtId="164" fontId="0" fillId="0" borderId="5" xfId="0" applyNumberFormat="1" applyBorder="1" applyAlignment="1">
      <alignment horizontal="center"/>
    </xf>
    <xf numFmtId="164" fontId="0" fillId="0" borderId="8" xfId="0" applyNumberFormat="1" applyBorder="1" applyAlignment="1">
      <alignment horizontal="center"/>
    </xf>
    <xf numFmtId="0" fontId="6" fillId="2" borderId="12" xfId="0" applyFont="1" applyFill="1" applyBorder="1" applyAlignment="1">
      <alignment horizontal="center" vertical="center"/>
    </xf>
    <xf numFmtId="0" fontId="7" fillId="2"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1" fillId="0" borderId="0" xfId="0" applyFont="1"/>
    <xf numFmtId="0" fontId="1" fillId="0" borderId="0" xfId="0" quotePrefix="1" applyFont="1" applyAlignment="1">
      <alignment horizontal="left"/>
    </xf>
    <xf numFmtId="165" fontId="1" fillId="0" borderId="0" xfId="0" applyNumberFormat="1" applyFont="1"/>
    <xf numFmtId="164" fontId="0" fillId="0" borderId="0" xfId="0" applyNumberFormat="1" applyAlignment="1">
      <alignment horizontal="center"/>
    </xf>
    <xf numFmtId="0" fontId="8" fillId="0" borderId="1" xfId="0" applyFont="1" applyBorder="1"/>
    <xf numFmtId="0" fontId="1" fillId="0" borderId="2" xfId="0" applyFont="1" applyBorder="1"/>
    <xf numFmtId="0" fontId="1" fillId="0" borderId="3"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165" fontId="1" fillId="0" borderId="9" xfId="0" applyNumberFormat="1" applyFont="1" applyBorder="1"/>
    <xf numFmtId="0" fontId="6" fillId="3" borderId="12" xfId="0" applyFont="1" applyFill="1" applyBorder="1" applyAlignment="1">
      <alignment horizontal="center" vertical="center" wrapText="1"/>
    </xf>
    <xf numFmtId="0" fontId="9" fillId="4" borderId="13" xfId="0" applyFont="1" applyFill="1" applyBorder="1"/>
    <xf numFmtId="0" fontId="10" fillId="0" borderId="2" xfId="0" applyFont="1" applyBorder="1"/>
    <xf numFmtId="0" fontId="10" fillId="0" borderId="3" xfId="0" applyFont="1" applyBorder="1"/>
    <xf numFmtId="0" fontId="10" fillId="0" borderId="0" xfId="0" applyFont="1"/>
    <xf numFmtId="0" fontId="10" fillId="4" borderId="0" xfId="0" applyFont="1" applyFill="1"/>
    <xf numFmtId="0" fontId="10" fillId="4" borderId="0" xfId="0" quotePrefix="1" applyFont="1" applyFill="1" applyAlignment="1">
      <alignment horizontal="center"/>
    </xf>
    <xf numFmtId="0" fontId="11" fillId="4" borderId="0" xfId="0" quotePrefix="1" applyFont="1" applyFill="1" applyAlignment="1">
      <alignment horizontal="left"/>
    </xf>
    <xf numFmtId="0" fontId="9" fillId="0" borderId="4" xfId="0" quotePrefix="1" applyFont="1" applyBorder="1" applyAlignment="1">
      <alignment horizontal="left"/>
    </xf>
    <xf numFmtId="0" fontId="12" fillId="0" borderId="0" xfId="0" applyFont="1"/>
    <xf numFmtId="0" fontId="15" fillId="4" borderId="0" xfId="0" applyFont="1" applyFill="1" applyAlignment="1">
      <alignment horizontal="center"/>
    </xf>
    <xf numFmtId="0" fontId="15" fillId="4" borderId="0" xfId="0" quotePrefix="1" applyFont="1" applyFill="1" applyAlignment="1">
      <alignment horizontal="center"/>
    </xf>
    <xf numFmtId="0" fontId="14" fillId="0" borderId="5" xfId="0" applyFont="1" applyBorder="1" applyAlignment="1">
      <alignment horizontal="center"/>
    </xf>
    <xf numFmtId="0" fontId="9" fillId="0" borderId="6" xfId="0" quotePrefix="1" applyFont="1" applyBorder="1" applyAlignment="1">
      <alignment horizontal="left"/>
    </xf>
    <xf numFmtId="0" fontId="12" fillId="0" borderId="7" xfId="0" applyFont="1" applyBorder="1"/>
    <xf numFmtId="0" fontId="10" fillId="0" borderId="0" xfId="0" applyFont="1" applyAlignment="1">
      <alignment horizontal="center"/>
    </xf>
    <xf numFmtId="2" fontId="10" fillId="0" borderId="0" xfId="0" applyNumberFormat="1" applyFont="1" applyAlignment="1">
      <alignment horizontal="center"/>
    </xf>
    <xf numFmtId="0" fontId="10" fillId="6" borderId="0" xfId="0" applyFont="1" applyFill="1" applyAlignment="1">
      <alignment horizontal="center"/>
    </xf>
    <xf numFmtId="2" fontId="10" fillId="6" borderId="0" xfId="0" applyNumberFormat="1" applyFont="1" applyFill="1" applyAlignment="1">
      <alignment horizontal="center"/>
    </xf>
    <xf numFmtId="0" fontId="10" fillId="5" borderId="10" xfId="0" applyFont="1" applyFill="1" applyBorder="1"/>
    <xf numFmtId="0" fontId="10" fillId="5" borderId="11" xfId="0" applyFont="1" applyFill="1" applyBorder="1"/>
    <xf numFmtId="0" fontId="14" fillId="0" borderId="8" xfId="0" applyFont="1" applyBorder="1" applyAlignment="1">
      <alignment horizontal="center"/>
    </xf>
    <xf numFmtId="165" fontId="1" fillId="7" borderId="6" xfId="0" applyNumberFormat="1" applyFont="1" applyFill="1" applyBorder="1"/>
    <xf numFmtId="164" fontId="0" fillId="7" borderId="6" xfId="0" applyNumberFormat="1" applyFill="1" applyBorder="1" applyAlignment="1">
      <alignment horizontal="center"/>
    </xf>
    <xf numFmtId="2" fontId="14" fillId="0" borderId="0" xfId="0" applyNumberFormat="1" applyFont="1" applyAlignment="1">
      <alignment horizontal="center"/>
    </xf>
    <xf numFmtId="0" fontId="13" fillId="4" borderId="0" xfId="0" applyFont="1" applyFill="1" applyAlignment="1">
      <alignment horizontal="center"/>
    </xf>
    <xf numFmtId="2" fontId="16" fillId="0" borderId="0" xfId="0" applyNumberFormat="1" applyFont="1" applyAlignment="1">
      <alignment horizontal="center" vertical="center" wrapText="1"/>
    </xf>
    <xf numFmtId="2" fontId="16" fillId="6" borderId="0" xfId="0" applyNumberFormat="1" applyFont="1" applyFill="1" applyAlignment="1">
      <alignment horizontal="center" vertical="center" wrapText="1"/>
    </xf>
    <xf numFmtId="0" fontId="5" fillId="0" borderId="0" xfId="0" quotePrefix="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638175</xdr:colOff>
      <xdr:row>30</xdr:row>
      <xdr:rowOff>28575</xdr:rowOff>
    </xdr:from>
    <xdr:to>
      <xdr:col>11</xdr:col>
      <xdr:colOff>695325</xdr:colOff>
      <xdr:row>34</xdr:row>
      <xdr:rowOff>66675</xdr:rowOff>
    </xdr:to>
    <xdr:cxnSp macro="">
      <xdr:nvCxnSpPr>
        <xdr:cNvPr id="6" name="Straight Arrow Connector 5">
          <a:extLst>
            <a:ext uri="{FF2B5EF4-FFF2-40B4-BE49-F238E27FC236}">
              <a16:creationId xmlns:a16="http://schemas.microsoft.com/office/drawing/2014/main" id="{F8401388-119A-D43A-D17F-470FF00739FD}"/>
            </a:ext>
          </a:extLst>
        </xdr:cNvPr>
        <xdr:cNvCxnSpPr/>
      </xdr:nvCxnSpPr>
      <xdr:spPr>
        <a:xfrm>
          <a:off x="4829175" y="5743575"/>
          <a:ext cx="1619250" cy="800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352425</xdr:colOff>
      <xdr:row>35</xdr:row>
      <xdr:rowOff>114300</xdr:rowOff>
    </xdr:from>
    <xdr:to>
      <xdr:col>12</xdr:col>
      <xdr:colOff>352425</xdr:colOff>
      <xdr:row>37</xdr:row>
      <xdr:rowOff>85725</xdr:rowOff>
    </xdr:to>
    <xdr:cxnSp macro="">
      <xdr:nvCxnSpPr>
        <xdr:cNvPr id="20" name="Straight Connector 19">
          <a:extLst>
            <a:ext uri="{FF2B5EF4-FFF2-40B4-BE49-F238E27FC236}">
              <a16:creationId xmlns:a16="http://schemas.microsoft.com/office/drawing/2014/main" id="{97D16B75-D56E-E283-9D34-930A75381077}"/>
            </a:ext>
          </a:extLst>
        </xdr:cNvPr>
        <xdr:cNvCxnSpPr/>
      </xdr:nvCxnSpPr>
      <xdr:spPr>
        <a:xfrm>
          <a:off x="6886575" y="6781800"/>
          <a:ext cx="0" cy="352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390525</xdr:colOff>
      <xdr:row>36</xdr:row>
      <xdr:rowOff>85725</xdr:rowOff>
    </xdr:from>
    <xdr:to>
      <xdr:col>13</xdr:col>
      <xdr:colOff>390525</xdr:colOff>
      <xdr:row>37</xdr:row>
      <xdr:rowOff>114300</xdr:rowOff>
    </xdr:to>
    <xdr:cxnSp macro="">
      <xdr:nvCxnSpPr>
        <xdr:cNvPr id="21" name="Straight Connector 20">
          <a:extLst>
            <a:ext uri="{FF2B5EF4-FFF2-40B4-BE49-F238E27FC236}">
              <a16:creationId xmlns:a16="http://schemas.microsoft.com/office/drawing/2014/main" id="{4516691F-B3C8-490B-B4AF-5F94ED36496F}"/>
            </a:ext>
          </a:extLst>
        </xdr:cNvPr>
        <xdr:cNvCxnSpPr/>
      </xdr:nvCxnSpPr>
      <xdr:spPr>
        <a:xfrm>
          <a:off x="7705725" y="6943725"/>
          <a:ext cx="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ransitionEntry="1"/>
  <dimension ref="A1:N68"/>
  <sheetViews>
    <sheetView showGridLines="0" tabSelected="1" zoomScaleNormal="100" workbookViewId="0"/>
  </sheetViews>
  <sheetFormatPr defaultRowHeight="15" x14ac:dyDescent="0.25"/>
  <cols>
    <col min="1" max="5" width="3.7109375" style="24" customWidth="1"/>
    <col min="6" max="6" width="9.140625" style="24" customWidth="1"/>
    <col min="7" max="15" width="11.7109375" style="24" customWidth="1"/>
    <col min="16" max="17" width="9.140625" style="24" customWidth="1"/>
    <col min="18" max="18" width="9.140625" style="24"/>
    <col min="19" max="22" width="9.140625" style="24" customWidth="1"/>
    <col min="23" max="16384" width="9.140625" style="24"/>
  </cols>
  <sheetData>
    <row r="1" spans="1:10" ht="15" customHeight="1" x14ac:dyDescent="0.25"/>
    <row r="2" spans="1:10" ht="15" customHeight="1" x14ac:dyDescent="0.25">
      <c r="A2" s="24" t="s">
        <v>8</v>
      </c>
    </row>
    <row r="3" spans="1:10" ht="15" customHeight="1" x14ac:dyDescent="0.25"/>
    <row r="4" spans="1:10" ht="15" customHeight="1" x14ac:dyDescent="0.25">
      <c r="A4" s="25"/>
      <c r="B4" s="65" t="s">
        <v>46</v>
      </c>
    </row>
    <row r="5" spans="1:10" ht="15" customHeight="1" x14ac:dyDescent="0.25">
      <c r="B5" s="24" t="s">
        <v>34</v>
      </c>
      <c r="C5" s="25" t="s">
        <v>16</v>
      </c>
    </row>
    <row r="6" spans="1:10" ht="15" customHeight="1" x14ac:dyDescent="0.25">
      <c r="D6" s="25" t="s">
        <v>11</v>
      </c>
    </row>
    <row r="7" spans="1:10" ht="15" customHeight="1" x14ac:dyDescent="0.25"/>
    <row r="8" spans="1:10" ht="15" customHeight="1" x14ac:dyDescent="0.25">
      <c r="G8" s="33" t="s">
        <v>12</v>
      </c>
      <c r="H8" s="34"/>
      <c r="I8" s="34"/>
      <c r="J8" s="35"/>
    </row>
    <row r="9" spans="1:10" ht="15" customHeight="1" x14ac:dyDescent="0.25">
      <c r="G9" s="28">
        <v>26.1</v>
      </c>
      <c r="H9" s="29" t="s">
        <v>13</v>
      </c>
      <c r="I9" s="29"/>
      <c r="J9" s="30"/>
    </row>
    <row r="10" spans="1:10" ht="15" customHeight="1" x14ac:dyDescent="0.25">
      <c r="G10" s="59">
        <f>COS(G9*PI()/180)</f>
        <v>0.89802757576061565</v>
      </c>
      <c r="H10" s="31" t="s">
        <v>17</v>
      </c>
      <c r="I10" s="31"/>
      <c r="J10" s="32"/>
    </row>
    <row r="11" spans="1:10" ht="15" customHeight="1" x14ac:dyDescent="0.25">
      <c r="G11" s="26"/>
    </row>
    <row r="12" spans="1:10" ht="15" customHeight="1" x14ac:dyDescent="0.25">
      <c r="G12" s="26"/>
    </row>
    <row r="13" spans="1:10" ht="15" customHeight="1" x14ac:dyDescent="0.25">
      <c r="G13" s="26"/>
    </row>
    <row r="14" spans="1:10" ht="15" customHeight="1" x14ac:dyDescent="0.25">
      <c r="B14" s="24" t="s">
        <v>35</v>
      </c>
      <c r="C14" s="25" t="s">
        <v>21</v>
      </c>
      <c r="G14" s="26"/>
    </row>
    <row r="15" spans="1:10" ht="15" customHeight="1" x14ac:dyDescent="0.25">
      <c r="C15" s="25"/>
      <c r="D15" s="24" t="s">
        <v>20</v>
      </c>
      <c r="G15" s="26"/>
    </row>
    <row r="16" spans="1:10" ht="15" customHeight="1" x14ac:dyDescent="0.25">
      <c r="B16" s="25"/>
    </row>
    <row r="17" spans="2:11" ht="15" customHeight="1" x14ac:dyDescent="0.25">
      <c r="G17" s="36" t="s">
        <v>18</v>
      </c>
      <c r="H17" s="34"/>
      <c r="I17" s="34"/>
      <c r="J17" s="35"/>
    </row>
    <row r="18" spans="2:11" ht="15" customHeight="1" x14ac:dyDescent="0.25">
      <c r="G18" s="1"/>
      <c r="H18" s="12" t="s">
        <v>19</v>
      </c>
      <c r="I18" s="2"/>
      <c r="J18" s="3"/>
    </row>
    <row r="19" spans="2:11" ht="15" customHeight="1" x14ac:dyDescent="0.25">
      <c r="G19" s="4"/>
      <c r="H19" s="5">
        <v>235</v>
      </c>
      <c r="I19" s="5"/>
      <c r="J19" s="6"/>
    </row>
    <row r="20" spans="2:11" ht="15" customHeight="1" x14ac:dyDescent="0.25">
      <c r="G20" s="7"/>
      <c r="H20" s="11"/>
      <c r="I20"/>
      <c r="J20" s="8"/>
    </row>
    <row r="21" spans="2:11" ht="15" customHeight="1" x14ac:dyDescent="0.25">
      <c r="G21" s="9">
        <v>0.49</v>
      </c>
      <c r="H21" s="15" t="s">
        <v>0</v>
      </c>
      <c r="I21" s="13" t="s">
        <v>4</v>
      </c>
      <c r="J21" s="10">
        <v>0.51</v>
      </c>
    </row>
    <row r="22" spans="2:11" ht="15" customHeight="1" x14ac:dyDescent="0.25">
      <c r="G22" s="4"/>
      <c r="H22" s="14"/>
      <c r="I22" s="14"/>
      <c r="J22" s="6"/>
    </row>
    <row r="23" spans="2:11" ht="15" customHeight="1" x14ac:dyDescent="0.25">
      <c r="G23" s="18">
        <f>H19*G21</f>
        <v>115.14999999999999</v>
      </c>
      <c r="H23" s="15" t="s">
        <v>1</v>
      </c>
      <c r="I23" s="13" t="s">
        <v>5</v>
      </c>
      <c r="J23" s="19">
        <f>H19*J21</f>
        <v>119.85000000000001</v>
      </c>
    </row>
    <row r="24" spans="2:11" ht="15" customHeight="1" x14ac:dyDescent="0.25">
      <c r="G24" s="9">
        <v>-30</v>
      </c>
      <c r="H24" s="15" t="s">
        <v>2</v>
      </c>
      <c r="I24" s="13" t="s">
        <v>6</v>
      </c>
      <c r="J24" s="10">
        <v>-35</v>
      </c>
    </row>
    <row r="25" spans="2:11" ht="15" customHeight="1" x14ac:dyDescent="0.25">
      <c r="G25" s="60">
        <f>SUM(G23:G24)</f>
        <v>85.149999999999991</v>
      </c>
      <c r="H25" s="16" t="s">
        <v>3</v>
      </c>
      <c r="I25" s="17" t="s">
        <v>7</v>
      </c>
      <c r="J25" s="20">
        <f>SUM(J23:J24)</f>
        <v>84.850000000000009</v>
      </c>
    </row>
    <row r="26" spans="2:11" ht="15" customHeight="1" x14ac:dyDescent="0.25"/>
    <row r="27" spans="2:11" ht="15" customHeight="1" x14ac:dyDescent="0.25"/>
    <row r="28" spans="2:11" ht="15" customHeight="1" x14ac:dyDescent="0.25"/>
    <row r="29" spans="2:11" ht="15" customHeight="1" x14ac:dyDescent="0.25">
      <c r="B29" s="24" t="s">
        <v>36</v>
      </c>
      <c r="C29" s="25" t="s">
        <v>22</v>
      </c>
    </row>
    <row r="30" spans="2:11" ht="15" customHeight="1" x14ac:dyDescent="0.25">
      <c r="C30" s="25"/>
      <c r="D30" s="25" t="s">
        <v>39</v>
      </c>
    </row>
    <row r="31" spans="2:11" ht="15" customHeight="1" x14ac:dyDescent="0.25">
      <c r="C31" s="25"/>
      <c r="D31" s="25" t="s">
        <v>40</v>
      </c>
    </row>
    <row r="32" spans="2:11" ht="15" customHeight="1" x14ac:dyDescent="0.25">
      <c r="H32" s="27"/>
      <c r="I32" s="15"/>
      <c r="J32" s="13"/>
      <c r="K32" s="27"/>
    </row>
    <row r="33" spans="6:14" ht="15" customHeight="1" x14ac:dyDescent="0.25">
      <c r="G33" s="24" t="s">
        <v>10</v>
      </c>
    </row>
    <row r="34" spans="6:14" ht="15" customHeight="1" x14ac:dyDescent="0.25">
      <c r="F34"/>
      <c r="G34"/>
      <c r="H34"/>
      <c r="I34"/>
      <c r="J34"/>
      <c r="K34"/>
    </row>
    <row r="35" spans="6:14" ht="15" customHeight="1" x14ac:dyDescent="0.25">
      <c r="F35"/>
      <c r="G35" s="38" t="s">
        <v>26</v>
      </c>
      <c r="H35" s="39"/>
      <c r="I35" s="40"/>
      <c r="J35"/>
      <c r="K35"/>
      <c r="M35" s="25" t="s">
        <v>41</v>
      </c>
    </row>
    <row r="36" spans="6:14" ht="15" customHeight="1" x14ac:dyDescent="0.25">
      <c r="F36"/>
      <c r="G36" s="45" t="s">
        <v>27</v>
      </c>
      <c r="H36" s="46" t="s">
        <v>28</v>
      </c>
      <c r="I36" s="49">
        <v>0.9</v>
      </c>
      <c r="J36"/>
      <c r="K36"/>
      <c r="N36" s="24" t="s">
        <v>38</v>
      </c>
    </row>
    <row r="37" spans="6:14" ht="15" customHeight="1" x14ac:dyDescent="0.25">
      <c r="F37"/>
      <c r="G37" s="45" t="s">
        <v>31</v>
      </c>
      <c r="H37" s="46" t="s">
        <v>32</v>
      </c>
      <c r="I37" s="49">
        <v>0.94</v>
      </c>
      <c r="J37"/>
      <c r="K37"/>
    </row>
    <row r="38" spans="6:14" ht="15" customHeight="1" x14ac:dyDescent="0.25">
      <c r="F38"/>
      <c r="G38" s="50" t="s">
        <v>37</v>
      </c>
      <c r="H38" s="51" t="s">
        <v>33</v>
      </c>
      <c r="I38" s="58">
        <v>85</v>
      </c>
      <c r="J38"/>
      <c r="K38"/>
    </row>
    <row r="39" spans="6:14" ht="15" customHeight="1" x14ac:dyDescent="0.25">
      <c r="F39"/>
      <c r="G39"/>
      <c r="H39"/>
      <c r="I39"/>
      <c r="J39"/>
      <c r="K39"/>
      <c r="M39" s="24" t="s">
        <v>42</v>
      </c>
    </row>
    <row r="40" spans="6:14" ht="15" customHeight="1" x14ac:dyDescent="0.25">
      <c r="F40"/>
      <c r="G40" s="42"/>
      <c r="H40" s="42"/>
      <c r="I40" s="43" t="s">
        <v>43</v>
      </c>
      <c r="J40" s="44" t="s">
        <v>45</v>
      </c>
      <c r="K40" s="42"/>
      <c r="M40" s="21" t="s">
        <v>23</v>
      </c>
      <c r="N40" s="21" t="s">
        <v>24</v>
      </c>
    </row>
    <row r="41" spans="6:14" ht="15" customHeight="1" x14ac:dyDescent="0.25">
      <c r="F41"/>
      <c r="G41" s="47" t="s">
        <v>9</v>
      </c>
      <c r="H41" s="48" t="s">
        <v>15</v>
      </c>
      <c r="I41" s="62" t="s">
        <v>44</v>
      </c>
      <c r="J41" s="48" t="s">
        <v>29</v>
      </c>
      <c r="K41" s="48" t="s">
        <v>30</v>
      </c>
      <c r="M41" s="22" t="s">
        <v>14</v>
      </c>
      <c r="N41" s="22" t="s">
        <v>25</v>
      </c>
    </row>
    <row r="42" spans="6:14" ht="15" customHeight="1" x14ac:dyDescent="0.25">
      <c r="G42" s="52">
        <v>1</v>
      </c>
      <c r="H42" s="61">
        <f>N42</f>
        <v>10.9</v>
      </c>
      <c r="I42" s="53">
        <f>H42*2</f>
        <v>21.8</v>
      </c>
      <c r="J42" s="53">
        <f t="shared" ref="J42:J53" si="0">(I42/G42)</f>
        <v>21.8</v>
      </c>
      <c r="K42" s="63">
        <f t="shared" ref="K42:K53" si="1">SQRT(12*32.2*J42^2/(4*$I$38*($I$37*56)*$I$36^2))</f>
        <v>3.5590586449034727</v>
      </c>
      <c r="M42" s="23">
        <v>2.9</v>
      </c>
      <c r="N42" s="23">
        <v>10.9</v>
      </c>
    </row>
    <row r="43" spans="6:14" ht="15" customHeight="1" x14ac:dyDescent="0.25">
      <c r="G43" s="52">
        <v>2</v>
      </c>
      <c r="H43" s="61">
        <f t="shared" ref="H43:H53" si="2">N43</f>
        <v>12.2</v>
      </c>
      <c r="I43" s="53">
        <f t="shared" ref="I43:I53" si="3">H43*2</f>
        <v>24.4</v>
      </c>
      <c r="J43" s="53">
        <f t="shared" si="0"/>
        <v>12.2</v>
      </c>
      <c r="K43" s="63">
        <f t="shared" si="1"/>
        <v>1.9917667645790076</v>
      </c>
      <c r="M43" s="23">
        <v>4.2</v>
      </c>
      <c r="N43" s="23">
        <v>12.2</v>
      </c>
    </row>
    <row r="44" spans="6:14" ht="15" customHeight="1" x14ac:dyDescent="0.25">
      <c r="G44" s="54">
        <v>3</v>
      </c>
      <c r="H44" s="61">
        <f t="shared" si="2"/>
        <v>14</v>
      </c>
      <c r="I44" s="53">
        <f t="shared" si="3"/>
        <v>28</v>
      </c>
      <c r="J44" s="55">
        <f t="shared" si="0"/>
        <v>9.3333333333333339</v>
      </c>
      <c r="K44" s="64">
        <f t="shared" si="1"/>
        <v>1.5237559947598969</v>
      </c>
      <c r="M44" s="23">
        <v>6</v>
      </c>
      <c r="N44" s="37">
        <v>14</v>
      </c>
    </row>
    <row r="45" spans="6:14" ht="15" customHeight="1" x14ac:dyDescent="0.25">
      <c r="G45" s="52">
        <v>4</v>
      </c>
      <c r="H45" s="61">
        <f t="shared" si="2"/>
        <v>15.7</v>
      </c>
      <c r="I45" s="53">
        <f t="shared" si="3"/>
        <v>31.4</v>
      </c>
      <c r="J45" s="53">
        <f t="shared" si="0"/>
        <v>7.85</v>
      </c>
      <c r="K45" s="63">
        <f t="shared" si="1"/>
        <v>1.2815876313069845</v>
      </c>
      <c r="M45" s="23">
        <v>7.7</v>
      </c>
      <c r="N45" s="23">
        <v>15.7</v>
      </c>
    </row>
    <row r="46" spans="6:14" ht="15" customHeight="1" x14ac:dyDescent="0.25">
      <c r="G46" s="52">
        <v>5</v>
      </c>
      <c r="H46" s="61">
        <f t="shared" si="2"/>
        <v>17.7</v>
      </c>
      <c r="I46" s="53">
        <f t="shared" si="3"/>
        <v>35.4</v>
      </c>
      <c r="J46" s="53">
        <f t="shared" si="0"/>
        <v>7.08</v>
      </c>
      <c r="K46" s="63">
        <f t="shared" si="1"/>
        <v>1.155877761739293</v>
      </c>
      <c r="M46" s="23">
        <v>9.6999999999999993</v>
      </c>
      <c r="N46" s="23">
        <v>17.7</v>
      </c>
    </row>
    <row r="47" spans="6:14" ht="15" customHeight="1" x14ac:dyDescent="0.25">
      <c r="G47" s="54">
        <v>10</v>
      </c>
      <c r="H47" s="61">
        <f t="shared" si="2"/>
        <v>27.4</v>
      </c>
      <c r="I47" s="53">
        <f t="shared" si="3"/>
        <v>54.8</v>
      </c>
      <c r="J47" s="55">
        <f t="shared" si="0"/>
        <v>5.4799999999999995</v>
      </c>
      <c r="K47" s="64">
        <f t="shared" si="1"/>
        <v>0.89466244835188202</v>
      </c>
      <c r="M47" s="23">
        <v>19.399999999999999</v>
      </c>
      <c r="N47" s="37">
        <v>27.4</v>
      </c>
    </row>
    <row r="48" spans="6:14" ht="15" customHeight="1" x14ac:dyDescent="0.25">
      <c r="G48" s="52">
        <v>20</v>
      </c>
      <c r="H48" s="61">
        <f t="shared" si="2"/>
        <v>47.4</v>
      </c>
      <c r="I48" s="53">
        <f t="shared" si="3"/>
        <v>94.8</v>
      </c>
      <c r="J48" s="53">
        <f t="shared" si="0"/>
        <v>4.74</v>
      </c>
      <c r="K48" s="63">
        <f t="shared" si="1"/>
        <v>0.77385036591020462</v>
      </c>
      <c r="M48" s="23">
        <v>39.4</v>
      </c>
      <c r="N48" s="23">
        <v>47.4</v>
      </c>
    </row>
    <row r="49" spans="7:14" ht="15" customHeight="1" x14ac:dyDescent="0.25">
      <c r="G49" s="52">
        <v>30</v>
      </c>
      <c r="H49" s="61">
        <f t="shared" si="2"/>
        <v>68</v>
      </c>
      <c r="I49" s="53">
        <f t="shared" si="3"/>
        <v>136</v>
      </c>
      <c r="J49" s="53">
        <f t="shared" si="0"/>
        <v>4.5333333333333332</v>
      </c>
      <c r="K49" s="63">
        <f t="shared" si="1"/>
        <v>0.74011005459766399</v>
      </c>
      <c r="M49" s="23">
        <v>60</v>
      </c>
      <c r="N49" s="23">
        <v>68</v>
      </c>
    </row>
    <row r="50" spans="7:14" ht="15" customHeight="1" x14ac:dyDescent="0.25">
      <c r="G50" s="52">
        <v>40</v>
      </c>
      <c r="H50" s="61">
        <f t="shared" si="2"/>
        <v>88</v>
      </c>
      <c r="I50" s="53">
        <f t="shared" si="3"/>
        <v>176</v>
      </c>
      <c r="J50" s="53">
        <f t="shared" si="0"/>
        <v>4.4000000000000004</v>
      </c>
      <c r="K50" s="63">
        <f t="shared" si="1"/>
        <v>0.71834211181537988</v>
      </c>
      <c r="M50" s="23">
        <v>80</v>
      </c>
      <c r="N50" s="23">
        <v>88</v>
      </c>
    </row>
    <row r="51" spans="7:14" x14ac:dyDescent="0.25">
      <c r="G51" s="52">
        <v>50</v>
      </c>
      <c r="H51" s="61">
        <f t="shared" si="2"/>
        <v>110.2</v>
      </c>
      <c r="I51" s="53">
        <f t="shared" si="3"/>
        <v>220.4</v>
      </c>
      <c r="J51" s="53">
        <f t="shared" si="0"/>
        <v>4.4080000000000004</v>
      </c>
      <c r="K51" s="63">
        <f t="shared" si="1"/>
        <v>0.71964818838231692</v>
      </c>
      <c r="M51" s="23">
        <v>102.2</v>
      </c>
      <c r="N51" s="23">
        <v>110.2</v>
      </c>
    </row>
    <row r="52" spans="7:14" x14ac:dyDescent="0.25">
      <c r="G52" s="52">
        <v>60</v>
      </c>
      <c r="H52" s="61">
        <f t="shared" si="2"/>
        <v>131</v>
      </c>
      <c r="I52" s="53">
        <f t="shared" si="3"/>
        <v>262</v>
      </c>
      <c r="J52" s="53">
        <f t="shared" si="0"/>
        <v>4.3666666666666663</v>
      </c>
      <c r="K52" s="63">
        <f t="shared" si="1"/>
        <v>0.71290012611980869</v>
      </c>
      <c r="M52" s="23">
        <v>123</v>
      </c>
      <c r="N52" s="23">
        <v>131</v>
      </c>
    </row>
    <row r="53" spans="7:14" x14ac:dyDescent="0.25">
      <c r="G53" s="54">
        <v>70</v>
      </c>
      <c r="H53" s="61">
        <f t="shared" si="2"/>
        <v>150.69999999999999</v>
      </c>
      <c r="I53" s="53">
        <f t="shared" si="3"/>
        <v>301.39999999999998</v>
      </c>
      <c r="J53" s="55">
        <f t="shared" si="0"/>
        <v>4.3057142857142852</v>
      </c>
      <c r="K53" s="64">
        <f t="shared" si="1"/>
        <v>0.70294906656219303</v>
      </c>
      <c r="M53" s="23">
        <v>142.69999999999999</v>
      </c>
      <c r="N53" s="37">
        <v>150.69999999999999</v>
      </c>
    </row>
    <row r="59" spans="7:14" x14ac:dyDescent="0.25">
      <c r="G59" s="41"/>
      <c r="H59" s="41"/>
    </row>
    <row r="60" spans="7:14" x14ac:dyDescent="0.25">
      <c r="G60" s="41"/>
      <c r="H60" s="41"/>
      <c r="I60" s="41"/>
      <c r="J60" s="41"/>
    </row>
    <row r="61" spans="7:14" x14ac:dyDescent="0.25">
      <c r="G61" s="41"/>
      <c r="H61" s="41"/>
      <c r="I61" s="41"/>
      <c r="J61" s="41"/>
    </row>
    <row r="62" spans="7:14" x14ac:dyDescent="0.25">
      <c r="G62" s="41"/>
      <c r="H62" s="41"/>
      <c r="I62" s="41"/>
      <c r="J62" s="41"/>
    </row>
    <row r="63" spans="7:14" x14ac:dyDescent="0.25">
      <c r="G63" s="41"/>
      <c r="H63" s="41"/>
      <c r="I63" s="41"/>
      <c r="J63" s="41"/>
    </row>
    <row r="64" spans="7:14" x14ac:dyDescent="0.25">
      <c r="G64" s="41"/>
      <c r="H64" s="41"/>
      <c r="I64" s="41"/>
      <c r="J64" s="41"/>
    </row>
    <row r="65" spans="7:10" x14ac:dyDescent="0.25">
      <c r="G65" s="41"/>
      <c r="H65" s="41"/>
      <c r="I65" s="41"/>
      <c r="J65" s="41"/>
    </row>
    <row r="66" spans="7:10" x14ac:dyDescent="0.25">
      <c r="G66" s="41"/>
      <c r="H66" s="41"/>
      <c r="I66" s="41"/>
      <c r="J66" s="41"/>
    </row>
    <row r="67" spans="7:10" x14ac:dyDescent="0.25">
      <c r="G67" s="41"/>
      <c r="H67" s="41"/>
      <c r="I67" s="41"/>
      <c r="J67" s="41"/>
    </row>
    <row r="68" spans="7:10" x14ac:dyDescent="0.25">
      <c r="G68" s="56"/>
      <c r="H68" s="57"/>
      <c r="I68" s="41"/>
      <c r="J68" s="4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22" workbookViewId="0">
      <selection activeCell="C27" sqref="C27:K40"/>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r-zeta_formula</vt:lpstr>
      <vt:lpstr>Sheet2</vt: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Stillwell</dc:creator>
  <cp:lastModifiedBy>kevst</cp:lastModifiedBy>
  <dcterms:created xsi:type="dcterms:W3CDTF">2017-07-26T15:31:59Z</dcterms:created>
  <dcterms:modified xsi:type="dcterms:W3CDTF">2023-08-03T21:40:03Z</dcterms:modified>
</cp:coreProperties>
</file>